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65" windowHeight="11670" firstSheet="2" activeTab="2"/>
  </bookViews>
  <sheets>
    <sheet name="НМЦК-анализ рын" sheetId="1" state="hidden" r:id="rId1"/>
    <sheet name="Пр.1.1 - ан.рын-только РТ" sheetId="2" state="hidden" r:id="rId2"/>
    <sheet name="553" sheetId="3" r:id="rId3"/>
    <sheet name="Пр.1.1 - ан. рын -услуги" sheetId="4" state="hidden" r:id="rId4"/>
    <sheet name="Пр.1.1 - ан.рын+нормир" sheetId="5" state="hidden" r:id="rId5"/>
    <sheet name="ан.рын+РТ+нормир" sheetId="6" state="hidden" r:id="rId6"/>
    <sheet name="Прилож.1.1 п.3.7.3" sheetId="7" state="hidden" r:id="rId7"/>
    <sheet name="НМЦК-п.4-норм" sheetId="8" state="hidden" r:id="rId8"/>
    <sheet name="Пр.1.1 п.4-норм" sheetId="9" state="hidden" r:id="rId9"/>
    <sheet name="НМЦК-п.5-тариф" sheetId="10" state="hidden" r:id="rId10"/>
    <sheet name="Пр.1.1 п.5-тариф" sheetId="11" state="hidden" r:id="rId11"/>
    <sheet name="Пр.1.1 п.5-тариф услуги" sheetId="12" state="hidden" r:id="rId12"/>
    <sheet name="НМЦ-ремонт по п.6.1" sheetId="13" state="hidden" r:id="rId13"/>
    <sheet name="НМЦ-ремонт по п.3.7.1" sheetId="14" state="hidden" r:id="rId14"/>
    <sheet name="Пр.1.1 - ремонт п.3.7.1" sheetId="15" state="hidden" r:id="rId15"/>
  </sheets>
  <definedNames>
    <definedName name="_xlfn.IFERROR" hidden="1">#NAME?</definedName>
    <definedName name="_xlnm.Print_Area" localSheetId="2">'553'!$A$2:$Q$29</definedName>
    <definedName name="_xlnm.Print_Area" localSheetId="5">'ан.рын+РТ+нормир'!$A$1:$Q$16</definedName>
    <definedName name="_xlnm.Print_Area" localSheetId="3">'Пр.1.1 - ан. рын -услуги'!$A$1:$R$15</definedName>
    <definedName name="_xlnm.Print_Area" localSheetId="4">'Пр.1.1 - ан.рын+нормир'!$A$1:$P$15</definedName>
    <definedName name="_xlnm.Print_Area" localSheetId="14">'Пр.1.1 - ремонт п.3.7.1'!$A$1:$N$16</definedName>
    <definedName name="_xlnm.Print_Area" localSheetId="6">'Прилож.1.1 п.3.7.3'!$A$1:$N$18</definedName>
  </definedNames>
  <calcPr fullCalcOnLoad="1" fullPrecision="0"/>
</workbook>
</file>

<file path=xl/sharedStrings.xml><?xml version="1.0" encoding="utf-8"?>
<sst xmlns="http://schemas.openxmlformats.org/spreadsheetml/2006/main" count="340" uniqueCount="154">
  <si>
    <t>(предмет контракта)</t>
  </si>
  <si>
    <t>Основные характеристики объекта закупки</t>
  </si>
  <si>
    <t>Используемый метод определения НМЦК с обоснованием:</t>
  </si>
  <si>
    <t>Дата подготовки обоснования НМЦК: _ _._._. 201_г.</t>
  </si>
  <si>
    <t>Работник контрактной службы</t>
  </si>
  <si>
    <t>___________ /__________/ (подпись/ФИО)</t>
  </si>
  <si>
    <t>_ _._._. 201_г.</t>
  </si>
  <si>
    <t>Исполнитель: ________ (ФИО), контактный тел. ________</t>
  </si>
  <si>
    <t xml:space="preserve"> ______________ (должность)</t>
  </si>
  <si>
    <t>№ п/п</t>
  </si>
  <si>
    <t>Среднее квадратичное отклонение</t>
  </si>
  <si>
    <t>8=3+4+5+6+7</t>
  </si>
  <si>
    <t>Приложение №1 к техническому заданию</t>
  </si>
  <si>
    <t>Расчет начальной (максимальной) цены контракта (НМЦК)</t>
  </si>
  <si>
    <t xml:space="preserve">Место выполнения работ: __________________ </t>
  </si>
  <si>
    <t xml:space="preserve">Условия и сроки выполнения работ:                                                                                                                                                                                                                                                                                                                                                                                                                                                         Начало выполнения работ___________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Окончание выполнения работ ____________ </t>
  </si>
  <si>
    <r>
      <t xml:space="preserve">Авансирование ___________________ </t>
    </r>
    <r>
      <rPr>
        <i/>
        <sz val="12"/>
        <color indexed="8"/>
        <rFont val="Times New Roman"/>
        <family val="1"/>
      </rPr>
      <t>(указать или размер, или %, или не предусматривается)</t>
    </r>
  </si>
  <si>
    <t>Форма, сроки и порядок оплаты работ установлены в проекте контракта (договора)</t>
  </si>
  <si>
    <t>Используемый метод определения НМЦК</t>
  </si>
  <si>
    <r>
      <t xml:space="preserve">Проектно-сметный метод- </t>
    </r>
    <r>
      <rPr>
        <i/>
        <sz val="12"/>
        <color indexed="8"/>
        <rFont val="Times New Roman"/>
        <family val="1"/>
      </rPr>
      <t>п.6.1 Приказа МЭР от 02.10.2013 № 567 "Об утверждении Методических рекомендаций по применению методов определения начальной /максимальной/ цены контракта, цены контракта, заключаемого с единственным поставщиком /подрядчиком, исполнителем/")</t>
    </r>
  </si>
  <si>
    <t>Порядок формирования НМЦК</t>
  </si>
  <si>
    <r>
      <t xml:space="preserve">____________________ </t>
    </r>
    <r>
      <rPr>
        <i/>
        <sz val="12"/>
        <color indexed="8"/>
        <rFont val="Times New Roman"/>
        <family val="1"/>
      </rPr>
      <t>(указать сумму)</t>
    </r>
  </si>
  <si>
    <t>Определение однородности совокупности значений выявленных цен</t>
  </si>
  <si>
    <t>Наименование товара (работы, услуги)</t>
  </si>
  <si>
    <t>v - кол-во (объем) закупаемого товара (работы, услуги), ед.</t>
  </si>
  <si>
    <r>
      <rPr>
        <b/>
        <sz val="12"/>
        <color indexed="8"/>
        <rFont val="Times New Roman"/>
        <family val="1"/>
      </rPr>
      <t>n</t>
    </r>
    <r>
      <rPr>
        <b/>
        <sz val="10"/>
        <color indexed="8"/>
        <rFont val="Times New Roman"/>
        <family val="1"/>
      </rPr>
      <t xml:space="preserve"> - кол-во значений, используемых в расчете</t>
    </r>
  </si>
  <si>
    <t>&lt;ц&gt; - средн. арифм. величина цены единицы прод-ции, руб.</t>
  </si>
  <si>
    <r>
      <t xml:space="preserve">V - коэф-нт вариации </t>
    </r>
    <r>
      <rPr>
        <i/>
        <sz val="10"/>
        <color indexed="10"/>
        <rFont val="Times New Roman"/>
        <family val="1"/>
      </rPr>
      <t>(не должен превышать 33%)</t>
    </r>
  </si>
  <si>
    <t>Определение и обоснование НМЦК методом сопоставимых рыночных цен (анализа рынка)</t>
  </si>
  <si>
    <t>с осуществлением поиска ценовой информации в реестре контрактов, заключенных заказчиками</t>
  </si>
  <si>
    <t>Для определения НМЦК использована ценовая информация, содержащаяся в контрактах, которые исполнены и по которым не взыскивались неустойки (штрафы, пени) в связи с неисполнением или ненадлежащим исполнением обязательств, предусмотренных этими контрактами.</t>
  </si>
  <si>
    <t>6=3+4+5</t>
  </si>
  <si>
    <t xml:space="preserve">Начальная (максимальная) цена контракта </t>
  </si>
  <si>
    <t xml:space="preserve">                  , руб. </t>
  </si>
  <si>
    <t>Обоснование начальной (максимальной) цены контракта (НМЦК)</t>
  </si>
  <si>
    <t xml:space="preserve">                                    откорректированная - с учетом увеличения (У), руб. </t>
  </si>
  <si>
    <t>Определение и обоснование НМЦК методом сопоставимых рыночных цен (анализ рынка)</t>
  </si>
  <si>
    <r>
      <t xml:space="preserve">НМЦК, руб. (определение и обоснование НМЦК представлено в </t>
    </r>
    <r>
      <rPr>
        <b/>
        <sz val="12"/>
        <color indexed="8"/>
        <rFont val="Times New Roman"/>
        <family val="1"/>
      </rPr>
      <t>Приложени__ №___</t>
    </r>
    <r>
      <rPr>
        <sz val="12"/>
        <color indexed="8"/>
        <rFont val="Times New Roman"/>
        <family val="1"/>
      </rPr>
      <t>)</t>
    </r>
  </si>
  <si>
    <r>
      <rPr>
        <sz val="10"/>
        <color indexed="53"/>
        <rFont val="Times New Roman"/>
        <family val="1"/>
      </rPr>
      <t>если был ЕИ, т</t>
    </r>
    <r>
      <rPr>
        <sz val="10"/>
        <color indexed="53"/>
        <rFont val="Times New Roman"/>
        <family val="1"/>
      </rPr>
      <t>о У=0%</t>
    </r>
    <r>
      <rPr>
        <sz val="10"/>
        <color indexed="8"/>
        <rFont val="Times New Roman"/>
        <family val="1"/>
      </rPr>
      <t xml:space="preserve"> ;                  </t>
    </r>
    <r>
      <rPr>
        <sz val="10"/>
        <color indexed="12"/>
        <rFont val="Times New Roman"/>
        <family val="1"/>
      </rPr>
      <t>если был ОК, то У≤10%</t>
    </r>
    <r>
      <rPr>
        <sz val="10"/>
        <color indexed="36"/>
        <rFont val="Times New Roman"/>
        <family val="1"/>
      </rPr>
      <t>;</t>
    </r>
    <r>
      <rPr>
        <sz val="10"/>
        <color indexed="8"/>
        <rFont val="Times New Roman"/>
        <family val="1"/>
      </rPr>
      <t xml:space="preserve">                                             </t>
    </r>
    <r>
      <rPr>
        <sz val="10"/>
        <color indexed="60"/>
        <rFont val="Times New Roman"/>
        <family val="1"/>
      </rPr>
      <t>если был АЭФ, то У≤13%</t>
    </r>
    <r>
      <rPr>
        <sz val="10"/>
        <color indexed="60"/>
        <rFont val="Times New Roman"/>
        <family val="1"/>
      </rPr>
      <t xml:space="preserve">; </t>
    </r>
    <r>
      <rPr>
        <sz val="10"/>
        <color indexed="8"/>
        <rFont val="Times New Roman"/>
        <family val="1"/>
      </rPr>
      <t xml:space="preserve">                      </t>
    </r>
    <r>
      <rPr>
        <sz val="10"/>
        <color indexed="17"/>
        <rFont val="Times New Roman"/>
        <family val="1"/>
      </rPr>
      <t>если был ЗК, то У≤17%</t>
    </r>
  </si>
  <si>
    <t xml:space="preserve">% увеличения цены (У) в соответ. с п.3.16 </t>
  </si>
  <si>
    <t>ИЦИ №1</t>
  </si>
  <si>
    <t>ИЦИ №2</t>
  </si>
  <si>
    <t>ИЦИ №3</t>
  </si>
  <si>
    <t>Номер источника ценовой информации (ИЦИ №i) и цена единицы товара, работы, услуги, представленная i-тым ИЦИ (Цi), руб.</t>
  </si>
  <si>
    <t>ИЦИ №4</t>
  </si>
  <si>
    <t>ИЦИ №5</t>
  </si>
  <si>
    <t>10 = кол-во ответов ИЦИ</t>
  </si>
  <si>
    <t>8 = кол-во ответов ИЦИ</t>
  </si>
  <si>
    <t>Кол-во месяцев оказания услуг, мес.</t>
  </si>
  <si>
    <t>Объем оказываемых услуг, ед.</t>
  </si>
  <si>
    <r>
      <rPr>
        <b/>
        <sz val="12"/>
        <color indexed="8"/>
        <rFont val="Times New Roman"/>
        <family val="1"/>
      </rPr>
      <t>v</t>
    </r>
    <r>
      <rPr>
        <b/>
        <sz val="10"/>
        <color indexed="8"/>
        <rFont val="Times New Roman"/>
        <family val="1"/>
      </rPr>
      <t xml:space="preserve"> - Объем оказываемых услуг, ед.</t>
    </r>
  </si>
  <si>
    <t>Кол-во оказ-х услуг в течен. месяца, ед/мес.</t>
  </si>
  <si>
    <t>Цена закупаемой продукции подлежат государственному регулированию в соответствии с:</t>
  </si>
  <si>
    <t xml:space="preserve">(указывается правовой акт) </t>
  </si>
  <si>
    <t>5=3*4</t>
  </si>
  <si>
    <r>
      <t xml:space="preserve">Определение и обоснование НМЦК </t>
    </r>
    <r>
      <rPr>
        <b/>
        <sz val="11"/>
        <color indexed="10"/>
        <rFont val="Times New Roman"/>
        <family val="1"/>
      </rPr>
      <t>тарифным методом</t>
    </r>
  </si>
  <si>
    <t xml:space="preserve">                                                                            цена (тариф) единицы товара, работы, услуги, установленная в рамках государственного регулирования цен (тарифов) или установленная муниципальным правовым актом</t>
  </si>
  <si>
    <t xml:space="preserve">руб. </t>
  </si>
  <si>
    <t xml:space="preserve">                                                                                                 руб. </t>
  </si>
  <si>
    <t>4.1</t>
  </si>
  <si>
    <t>4.2</t>
  </si>
  <si>
    <t>5=3*4.3</t>
  </si>
  <si>
    <t>4.3=4.1*4.2</t>
  </si>
  <si>
    <t xml:space="preserve">                                                                                                                                                      цена (тариф) единицы товара, работы, услуги, установленная в рамках государственного регулирования цен (тарифов) или установленная муниципальным правовым актом</t>
  </si>
  <si>
    <r>
      <t>Тарифный метод - НМЦКтариф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</t>
    </r>
    <r>
      <rPr>
        <b/>
        <i/>
        <sz val="12"/>
        <color indexed="10"/>
        <rFont val="Times New Roman"/>
        <family val="1"/>
      </rPr>
      <t>п.5.1-5.2</t>
    </r>
    <r>
      <rPr>
        <i/>
        <sz val="12"/>
        <color indexed="8"/>
        <rFont val="Times New Roman"/>
        <family val="1"/>
      </rPr>
      <t xml:space="preserve"> Приказа МЭР от 02.10.2013 № 567 "Об утверждении Методических рекомендаций по применению методов определения начальной /максимальной/ цены контракта, цены контракта, заключаемого с единственным поставщиком /подрядчиком, исполнителем/")</t>
    </r>
  </si>
  <si>
    <r>
      <t xml:space="preserve">НМЦКтариф, руб. (определение и обоснование НМЦК представлено в </t>
    </r>
    <r>
      <rPr>
        <b/>
        <sz val="12"/>
        <color indexed="8"/>
        <rFont val="Times New Roman"/>
        <family val="1"/>
      </rPr>
      <t>Приложении №1</t>
    </r>
    <r>
      <rPr>
        <sz val="12"/>
        <color indexed="8"/>
        <rFont val="Times New Roman"/>
        <family val="1"/>
      </rPr>
      <t>)</t>
    </r>
  </si>
  <si>
    <t>11=          /n</t>
  </si>
  <si>
    <t>14=11*9</t>
  </si>
  <si>
    <t>9=           /n</t>
  </si>
  <si>
    <t>12=9*7</t>
  </si>
  <si>
    <t>Номер источника ценовой информации (ИЦИ №i) и цена работы, представленная i-тым ИЦИ (Цi), руб.</t>
  </si>
  <si>
    <r>
      <t xml:space="preserve">Заказчиком было направлены запросы о предоставлении ценовой информации </t>
    </r>
    <r>
      <rPr>
        <u val="single"/>
        <sz val="12"/>
        <color indexed="8"/>
        <rFont val="Times New Roman"/>
        <family val="1"/>
      </rPr>
      <t>5-ти подрядчикам</t>
    </r>
    <r>
      <rPr>
        <sz val="12"/>
        <color indexed="8"/>
        <rFont val="Times New Roman"/>
        <family val="1"/>
      </rPr>
      <t>, обладающим опытом выполнения соответствующих работ, информация о которых имеется в свободном доступе (в частности, опубликована в печати, размещена на сайтах в сети "Интернет")</t>
    </r>
  </si>
  <si>
    <t>v - кол-во (объем) закупаемой работы, усл.ед.</t>
  </si>
  <si>
    <t>Поправочный коэффициент к "Смете заказчика"</t>
  </si>
  <si>
    <t>с направлением запросов о предоставлении ценовой информации не менее пяти подрядчикам, обладающим опытом поставок соответствующих товаров, работ, услуг, информация о которых имеется в свободном доступе (в частности, опубликована в печати, размещена на сайтах в сети "Интернет")</t>
  </si>
  <si>
    <r>
      <t xml:space="preserve">Авансирование ___________________ </t>
    </r>
    <r>
      <rPr>
        <i/>
        <sz val="11"/>
        <color indexed="8"/>
        <rFont val="Times New Roman"/>
        <family val="1"/>
      </rPr>
      <t>(указать или размер, или %, или не предусматривается)</t>
    </r>
  </si>
  <si>
    <r>
      <t xml:space="preserve">Метод сопоставимых рыночных цен (анализ рынка) - НМЦКрын </t>
    </r>
    <r>
      <rPr>
        <b/>
        <sz val="11"/>
        <color indexed="10"/>
        <rFont val="Times New Roman"/>
        <family val="1"/>
      </rPr>
      <t>с направлением запросов о предоставлении ценовой информации не менее пяти поставщикам (подрядчикам, исполнителям)</t>
    </r>
    <r>
      <rPr>
        <sz val="11"/>
        <color indexed="8"/>
        <rFont val="Times New Roman"/>
        <family val="1"/>
      </rPr>
      <t xml:space="preserve">, обладающим опытом поставок соответствующих товаров, работ, услуг, информация о которых имеется в свободном доступе (в частности, опубликована в печати, размещена на сайтах в сети "Интернет")  </t>
    </r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10"/>
        <rFont val="Times New Roman"/>
        <family val="1"/>
      </rPr>
      <t>п.3.7.1</t>
    </r>
    <r>
      <rPr>
        <i/>
        <sz val="11"/>
        <color indexed="8"/>
        <rFont val="Times New Roman"/>
        <family val="1"/>
      </rPr>
      <t xml:space="preserve"> Приказа МЭР от 02.10.2013 № 567 "Об утверждении Методических рекомендаций по применению методов определения начальной /максимальной/ цены контракта, цены контракта, заключаемого с единственным поставщиком /подрядчиком, исполнителем/")</t>
    </r>
  </si>
  <si>
    <t>Условия и сроки выполнения работ:                                                                                                                                                                                                                                                                                                                                                                                                                                                         Начало выполнения работ___________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Окончание выполнения работ ____________  График выполнения работ представлен в Приложении № __</t>
  </si>
  <si>
    <t>Цена выполнения работ, расчитанная в приложении "Смета заказчика"</t>
  </si>
  <si>
    <r>
      <t xml:space="preserve">НМЦК, руб. (определение и обоснование НМЦК представлено в </t>
    </r>
    <r>
      <rPr>
        <b/>
        <sz val="11"/>
        <color indexed="8"/>
        <rFont val="Times New Roman"/>
        <family val="1"/>
      </rPr>
      <t>Приложениях №№ __</t>
    </r>
    <r>
      <rPr>
        <sz val="11"/>
        <color indexed="8"/>
        <rFont val="Times New Roman"/>
        <family val="1"/>
      </rPr>
      <t>)</t>
    </r>
  </si>
  <si>
    <t>Приложение № __</t>
  </si>
  <si>
    <t>Описание объекта закупки представлено в приложении "Смета заказчика"</t>
  </si>
  <si>
    <t xml:space="preserve">Выполнение работ в соответствии с описанием объекта закупки, указанным в приложении "Смета заказчика" </t>
  </si>
  <si>
    <t xml:space="preserve">                              , руб. </t>
  </si>
  <si>
    <t>V - кол-во (объем) закупаемого товара (работы, услуги), ед.</t>
  </si>
  <si>
    <t xml:space="preserve">НМЦКрын, руб. </t>
  </si>
  <si>
    <t>11 = кол-во ИЦИ</t>
  </si>
  <si>
    <t xml:space="preserve">     *В соответствии с п. 2.1. приказа Минэкономразвития России от 02.10.2013 N 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 в обосновании НМЦК, которое подлежит размещению в открытом доступе в сети "Интернет", не указываются наименования поставщиков (подрядчиков, исполнителей), представивших соответствующую информацию.</t>
  </si>
  <si>
    <r>
      <t xml:space="preserve">Средняя цена из Реестра товаров**, включая НДС, руб. </t>
    </r>
    <r>
      <rPr>
        <sz val="10"/>
        <color indexed="8"/>
        <rFont val="Times New Roman"/>
        <family val="1"/>
      </rPr>
      <t>на _._.201_</t>
    </r>
  </si>
  <si>
    <t>Для определения и обоснования НМЦК в расчетах использованы три цены товара (работы, услуги)</t>
  </si>
  <si>
    <t>Ответы на запрос получены от ___ подрядчиков*.</t>
  </si>
  <si>
    <t>Цена единицы продукции, принятая для расчета НМЦК</t>
  </si>
  <si>
    <t>12а</t>
  </si>
  <si>
    <t>15=12а*10</t>
  </si>
  <si>
    <t>9=3+4+5+6+7</t>
  </si>
  <si>
    <t>!!!</t>
  </si>
  <si>
    <r>
      <rPr>
        <b/>
        <u val="single"/>
        <sz val="12"/>
        <rFont val="Times New Roman"/>
        <family val="1"/>
      </rPr>
      <t xml:space="preserve">Внимание!!! </t>
    </r>
    <r>
      <rPr>
        <sz val="12"/>
        <rFont val="Times New Roman"/>
        <family val="1"/>
      </rPr>
      <t xml:space="preserve">В графах </t>
    </r>
    <r>
      <rPr>
        <b/>
        <sz val="12"/>
        <rFont val="Times New Roman"/>
        <family val="1"/>
      </rPr>
      <t>12,13,14</t>
    </r>
    <r>
      <rPr>
        <sz val="12"/>
        <rFont val="Times New Roman"/>
        <family val="1"/>
      </rPr>
      <t xml:space="preserve"> имеются формулы (просто они </t>
    </r>
    <r>
      <rPr>
        <b/>
        <sz val="12"/>
        <rFont val="Times New Roman"/>
        <family val="1"/>
      </rPr>
      <t>не просматриваются</t>
    </r>
    <r>
      <rPr>
        <sz val="12"/>
        <rFont val="Times New Roman"/>
        <family val="1"/>
      </rPr>
      <t>). При увеличении количества строк (позиций продукции) необходимо "протянуть" формулы в указанных ячейках</t>
    </r>
  </si>
  <si>
    <r>
      <t xml:space="preserve">В графах </t>
    </r>
    <r>
      <rPr>
        <b/>
        <sz val="12"/>
        <color indexed="8"/>
        <rFont val="Times New Roman"/>
        <family val="1"/>
      </rPr>
      <t>9, 11, 12а, 15</t>
    </r>
    <r>
      <rPr>
        <sz val="12"/>
        <color indexed="8"/>
        <rFont val="Times New Roman"/>
        <family val="1"/>
      </rPr>
      <t xml:space="preserve"> тоже формулы, которые надо "протягивать" при увеличении позиций продукции (при увеличении количества строк)</t>
    </r>
  </si>
  <si>
    <r>
      <t xml:space="preserve">Указаны в приложении ___ </t>
    </r>
    <r>
      <rPr>
        <i/>
        <sz val="12"/>
        <color indexed="62"/>
        <rFont val="Times New Roman"/>
        <family val="1"/>
      </rPr>
      <t>(указать№ приложения, где указаны хар-ки)</t>
    </r>
  </si>
  <si>
    <t>Используемый метод определения начальной (максимальной) цены контракта</t>
  </si>
  <si>
    <t>Порядок формирования начальной (максимальной) цены контракта</t>
  </si>
  <si>
    <t>Начальная (максимальная) цена контракта, руб. (обоснование и расчет начальной (максимальной) цены контракта представлены в Приложении №1.1)</t>
  </si>
  <si>
    <t>Метод сопоставимых рыночных цен (анализ рынка) в соответствии со ст.22 Закона № 44-ФЗ - НМЦКрын</t>
  </si>
  <si>
    <r>
      <t xml:space="preserve">    *Реестр товаров содержит информацию </t>
    </r>
    <r>
      <rPr>
        <sz val="11"/>
        <color indexed="8"/>
        <rFont val="Times New Roman"/>
        <family val="1"/>
      </rPr>
      <t>в соответствии с распоряжением Комитета по государственному заказу СПб (КГЗ) от 24.08.2016 №160-р.  Раскрытие информации об источниках формирования средних цен из Реестра товаров будет осуществляться КГЗ при осуществлении контрольными органами контрольных мероприятий в отношении заказчика.</t>
    </r>
  </si>
  <si>
    <t>Номер источника ценовой информации (ИЦИ №i)* и цена единицы товара, работы, услуги, представленная i-тым ИЦИ (Цi), руб.</t>
  </si>
  <si>
    <r>
      <t xml:space="preserve">Если </t>
    </r>
    <r>
      <rPr>
        <b/>
        <i/>
        <u val="single"/>
        <sz val="14"/>
        <color indexed="8"/>
        <rFont val="Times New Roman"/>
        <family val="1"/>
      </rPr>
      <t>только</t>
    </r>
    <r>
      <rPr>
        <i/>
        <sz val="14"/>
        <color indexed="8"/>
        <rFont val="Times New Roman"/>
        <family val="1"/>
      </rPr>
      <t xml:space="preserve"> Реестр товаров</t>
    </r>
  </si>
  <si>
    <t>Если ИЦИ + Реестр товаров</t>
  </si>
  <si>
    <t>10.1</t>
  </si>
  <si>
    <t>10.2</t>
  </si>
  <si>
    <t>10.3=10.1*10.2</t>
  </si>
  <si>
    <t>Если ИЦИ (без РТ)</t>
  </si>
  <si>
    <r>
      <rPr>
        <b/>
        <i/>
        <sz val="14"/>
        <color indexed="62"/>
        <rFont val="Times New Roman"/>
        <family val="1"/>
      </rPr>
      <t xml:space="preserve">Выбрать нужный пункт (надо выбрать конкретный пункт, использованный заказчиком </t>
    </r>
    <r>
      <rPr>
        <b/>
        <i/>
        <u val="single"/>
        <sz val="14"/>
        <color indexed="62"/>
        <rFont val="Times New Roman"/>
        <family val="1"/>
      </rPr>
      <t>для данного расчета</t>
    </r>
    <r>
      <rPr>
        <b/>
        <i/>
        <sz val="14"/>
        <color indexed="62"/>
        <rFont val="Times New Roman"/>
        <family val="1"/>
      </rPr>
      <t xml:space="preserve"> НМЦК):</t>
    </r>
    <r>
      <rPr>
        <sz val="11"/>
        <color indexed="8"/>
        <rFont val="Times New Roman"/>
        <family val="1"/>
      </rPr>
      <t xml:space="preserve">
3.7.1 (направлены запросы о предоставлении ценовой информации не менее 5 ИЦИ);
3.7.2 (размещены запросы о предоставлении ценовой информации в ЕИС);
3.7.3 (осуществлен поиск ценовой информации в реестре контрактов, заключенных заказчиками; 
3.7.4 (осуществлен сбор и анализ общедоступной ценовой информации):
  - 3.7.4.1 информация о ценах, содержащаяся в рекламе, каталогах и в др. предложениях;
  - 3.7.4.2 информация о котировках на российских биржах и иностранных биржах;
  - 3.7.4.3 информация о котировках на электронных площадках;
  - 3.7.4.4. данные государственной статистической отчетности;
  - 3.7.4.6 информация о рыночной стоимости объектов оценки, определенная в соответствии с законодательством РФ;
  - 3.7.4.7 информация информационно-ценовых агентств на условиях раскрытия методологии расчета цен;
  - 3.7.4.8 иные источники информации, в том числе общедоступные результаты изучения рынка.</t>
    </r>
  </si>
  <si>
    <r>
      <rPr>
        <sz val="12"/>
        <color indexed="8"/>
        <rFont val="Times New Roman"/>
        <family val="1"/>
      </rPr>
      <t xml:space="preserve">       Для формирования НМЦК использован</t>
    </r>
    <r>
      <rPr>
        <b/>
        <sz val="12"/>
        <color indexed="60"/>
        <rFont val="Times New Roman"/>
        <family val="1"/>
      </rPr>
      <t xml:space="preserve"> п.3.7.4.5</t>
    </r>
    <r>
      <rPr>
        <sz val="12"/>
        <color indexed="8"/>
        <rFont val="Times New Roman"/>
        <family val="1"/>
      </rPr>
      <t xml:space="preserve"> Методических рекомендаций по применению методов определения НМЦК, утвержденных приказом МЭР России от 02.10.2013 № 567:
информация о ценах товаров, работ, услуг, содержащаяся в официальных источниках информации уполномоченных государственных органов в соответствии с законодательством субъектов Российской Федерации или иных общедоступных изданиях.
       Использован готовый результат изучения рынка – </t>
    </r>
    <r>
      <rPr>
        <b/>
        <sz val="12"/>
        <color indexed="60"/>
        <rFont val="Times New Roman"/>
        <family val="1"/>
      </rPr>
      <t>Реестр товаров</t>
    </r>
    <r>
      <rPr>
        <sz val="12"/>
        <color indexed="8"/>
        <rFont val="Times New Roman"/>
        <family val="1"/>
      </rPr>
      <t xml:space="preserve">  для обеспечения нужд Санкт-Петербурга (далее - Реестр товаров), опубликованный на официальных сайтах Администрации Санкт-Петербурга www.gov.spb.ru и Комитета по государственному заказу Санкт-Петербурга (КГЗ) www.gz-spb.ru в информационно-телекоммуникационной сети "Интернет". Порядок формирования и ведения Реестра товаров утвержден распоряжением Комитета по государственному заказу СПб от 24.08.2016 №160-р в соответствии с поручением Губернатора СПб Полтавченко Г.С. от 21.06.2016 №1269 
</t>
    </r>
  </si>
  <si>
    <r>
      <t xml:space="preserve">     Для формирования НМЦК Применен </t>
    </r>
    <r>
      <rPr>
        <b/>
        <sz val="12"/>
        <color indexed="60"/>
        <rFont val="Times New Roman"/>
        <family val="1"/>
      </rPr>
      <t xml:space="preserve">п/п ___ </t>
    </r>
    <r>
      <rPr>
        <b/>
        <sz val="12"/>
        <rFont val="Times New Roman"/>
        <family val="1"/>
      </rPr>
      <t>пункта 3.7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Методических рекомендаций по применению методов определения НМЦК, утвержденных приказом МЭР России от 02.10.2013 № 567 (далее – Методические рекомендации №567).</t>
    </r>
    <r>
      <rPr>
        <i/>
        <sz val="12"/>
        <color indexed="62"/>
        <rFont val="Times New Roman"/>
        <family val="1"/>
      </rPr>
      <t xml:space="preserve"> (</t>
    </r>
    <r>
      <rPr>
        <i/>
        <u val="single"/>
        <sz val="12"/>
        <color indexed="62"/>
        <rFont val="Times New Roman"/>
        <family val="1"/>
      </rPr>
      <t>см.</t>
    </r>
    <r>
      <rPr>
        <i/>
        <sz val="12"/>
        <color indexed="62"/>
        <rFont val="Times New Roman"/>
        <family val="1"/>
      </rPr>
      <t xml:space="preserve"> перечисление всех пунктов </t>
    </r>
    <r>
      <rPr>
        <i/>
        <u val="single"/>
        <sz val="12"/>
        <color indexed="62"/>
        <rFont val="Times New Roman"/>
        <family val="1"/>
      </rPr>
      <t>ниже</t>
    </r>
    <r>
      <rPr>
        <i/>
        <sz val="12"/>
        <color indexed="62"/>
        <rFont val="Times New Roman"/>
        <family val="1"/>
      </rPr>
      <t>, надо выбрать конкретный пункт, использованный заказчиком для данного расчета НМЦК)</t>
    </r>
    <r>
      <rPr>
        <sz val="12"/>
        <color indexed="8"/>
        <rFont val="Times New Roman"/>
        <family val="1"/>
      </rPr>
      <t xml:space="preserve">            
   </t>
    </r>
  </si>
  <si>
    <t>12=            /n</t>
  </si>
  <si>
    <r>
      <t xml:space="preserve">Средняя цена из Реестра товаров*, включая НДС, руб.                </t>
    </r>
    <r>
      <rPr>
        <sz val="11"/>
        <color indexed="8"/>
        <rFont val="Times New Roman"/>
        <family val="1"/>
      </rPr>
      <t xml:space="preserve">по состоянию на </t>
    </r>
    <r>
      <rPr>
        <sz val="11"/>
        <color indexed="10"/>
        <rFont val="Times New Roman"/>
        <family val="1"/>
      </rPr>
      <t>__.__.201_</t>
    </r>
  </si>
  <si>
    <r>
      <t xml:space="preserve">Средняя цена из Реестра товаров**, включая НДС, руб. </t>
    </r>
    <r>
      <rPr>
        <sz val="10"/>
        <rFont val="Times New Roman"/>
        <family val="1"/>
      </rPr>
      <t xml:space="preserve">на </t>
    </r>
    <r>
      <rPr>
        <sz val="10"/>
        <color indexed="10"/>
        <rFont val="Times New Roman"/>
        <family val="1"/>
      </rPr>
      <t>_._.201_</t>
    </r>
  </si>
  <si>
    <r>
      <rPr>
        <b/>
        <u val="single"/>
        <sz val="12"/>
        <rFont val="Times New Roman"/>
        <family val="1"/>
      </rPr>
      <t xml:space="preserve">Внимание!!! </t>
    </r>
    <r>
      <rPr>
        <sz val="12"/>
        <rFont val="Times New Roman"/>
        <family val="1"/>
      </rPr>
      <t xml:space="preserve">В графах </t>
    </r>
    <r>
      <rPr>
        <b/>
        <sz val="12"/>
        <rFont val="Times New Roman"/>
        <family val="1"/>
      </rPr>
      <t>9-12</t>
    </r>
    <r>
      <rPr>
        <sz val="12"/>
        <rFont val="Times New Roman"/>
        <family val="1"/>
      </rPr>
      <t xml:space="preserve"> имеются формулы (просто они </t>
    </r>
    <r>
      <rPr>
        <b/>
        <sz val="12"/>
        <rFont val="Times New Roman"/>
        <family val="1"/>
      </rPr>
      <t>не просматриваются</t>
    </r>
    <r>
      <rPr>
        <sz val="12"/>
        <rFont val="Times New Roman"/>
        <family val="1"/>
      </rPr>
      <t>). При увеличении количества строк (позиций продукции) необходимо "протянуть" формулы в указанных ячейках</t>
    </r>
  </si>
  <si>
    <r>
      <t xml:space="preserve">В графах </t>
    </r>
    <r>
      <rPr>
        <b/>
        <sz val="12"/>
        <color indexed="8"/>
        <rFont val="Times New Roman"/>
        <family val="1"/>
      </rPr>
      <t>6,8,14</t>
    </r>
    <r>
      <rPr>
        <sz val="12"/>
        <color indexed="8"/>
        <rFont val="Times New Roman"/>
        <family val="1"/>
      </rPr>
      <t xml:space="preserve"> тоже формулы, которые надо "протягивать" при увеличении позиций продукции (при увеличении количества строк)</t>
    </r>
  </si>
  <si>
    <r>
      <rPr>
        <b/>
        <u val="single"/>
        <sz val="12"/>
        <rFont val="Times New Roman"/>
        <family val="1"/>
      </rPr>
      <t xml:space="preserve">Внимание!!! </t>
    </r>
    <r>
      <rPr>
        <sz val="12"/>
        <rFont val="Times New Roman"/>
        <family val="1"/>
      </rPr>
      <t xml:space="preserve">В графах </t>
    </r>
    <r>
      <rPr>
        <b/>
        <sz val="12"/>
        <rFont val="Times New Roman"/>
        <family val="1"/>
      </rPr>
      <t>11-13</t>
    </r>
    <r>
      <rPr>
        <sz val="12"/>
        <rFont val="Times New Roman"/>
        <family val="1"/>
      </rPr>
      <t xml:space="preserve"> имеются формулы (просто они </t>
    </r>
    <r>
      <rPr>
        <b/>
        <sz val="12"/>
        <rFont val="Times New Roman"/>
        <family val="1"/>
      </rPr>
      <t>не просматриваются</t>
    </r>
    <r>
      <rPr>
        <sz val="12"/>
        <rFont val="Times New Roman"/>
        <family val="1"/>
      </rPr>
      <t>). При увеличении количества строк (позиций продукции) необходимо "протянуть" формулы в указанных ячейках</t>
    </r>
  </si>
  <si>
    <r>
      <t xml:space="preserve">В графах </t>
    </r>
    <r>
      <rPr>
        <b/>
        <sz val="12"/>
        <color indexed="8"/>
        <rFont val="Times New Roman"/>
        <family val="1"/>
      </rPr>
      <t>8,10,14</t>
    </r>
    <r>
      <rPr>
        <sz val="12"/>
        <color indexed="8"/>
        <rFont val="Times New Roman"/>
        <family val="1"/>
      </rPr>
      <t xml:space="preserve"> тоже формулы, которые надо "протягивать" при увеличении позиций продукции (при увеличении количества строк)</t>
    </r>
  </si>
  <si>
    <r>
      <t xml:space="preserve">    **Реестр товаров содержит информацию </t>
    </r>
    <r>
      <rPr>
        <sz val="11"/>
        <color indexed="8"/>
        <rFont val="Times New Roman"/>
        <family val="1"/>
      </rPr>
      <t>в соответствии с распоряжением Комитета по государственному заказу СПб (КГЗ) от 24.08.2016 №160-р.  Раскрытие информации об источниках формирования средних цен из Реестра товаров будет осуществляться КГЗ при осуществлении контрольными органами контрольных мероприятий в отношении заказчика.</t>
    </r>
  </si>
  <si>
    <r>
      <t xml:space="preserve">   **Реестр товаров содержит информацию </t>
    </r>
    <r>
      <rPr>
        <sz val="11"/>
        <color indexed="8"/>
        <rFont val="Times New Roman"/>
        <family val="1"/>
      </rPr>
      <t>в соответствии с распоряжением Комитета по государственному заказу СПб (КГЗ) от 24.08.2016 №160-р.  Раскрытие информации об источниках формирования средних цен из Реестра товаров будет осуществляться КГЗ при осуществлении контрольными органами контрольных мероприятий в отношении заказчика.</t>
    </r>
  </si>
  <si>
    <t>15=12а*10.3</t>
  </si>
  <si>
    <r>
      <t xml:space="preserve">Определение и обоснование НМЦК </t>
    </r>
    <r>
      <rPr>
        <b/>
        <sz val="11"/>
        <color indexed="10"/>
        <rFont val="Times New Roman"/>
        <family val="1"/>
      </rPr>
      <t>нормативным методом</t>
    </r>
  </si>
  <si>
    <t>Предельная цена закупаемой продукции установлена в рамках нормирования в сфере закупок в соответствии с:</t>
  </si>
  <si>
    <t xml:space="preserve">                                                                           предельная цена единицы товара, работы, услуги, установленная в рамках нормирования в сфере закупок</t>
  </si>
  <si>
    <r>
      <t xml:space="preserve">Нормативный метод - НМЦКнорм </t>
    </r>
    <r>
      <rPr>
        <i/>
        <sz val="12"/>
        <color indexed="8"/>
        <rFont val="Times New Roman"/>
        <family val="1"/>
      </rPr>
      <t>(</t>
    </r>
    <r>
      <rPr>
        <b/>
        <i/>
        <sz val="12"/>
        <color indexed="10"/>
        <rFont val="Times New Roman"/>
        <family val="1"/>
      </rPr>
      <t>п.4.1-4.3</t>
    </r>
    <r>
      <rPr>
        <i/>
        <sz val="12"/>
        <color indexed="8"/>
        <rFont val="Times New Roman"/>
        <family val="1"/>
      </rPr>
      <t xml:space="preserve"> Приказа МЭР от 02.10.2013 № 567 "Об утверждении Методических рекомендаций по применению методов определения начальной /максимальной/ цены контракта, цены контракта, заключаемого с единственным поставщиком /подрядчиком, исполнителем/")</t>
    </r>
  </si>
  <si>
    <r>
      <t xml:space="preserve">НМЦКнорм, руб. (определение и обоснование НМЦК представлено в </t>
    </r>
    <r>
      <rPr>
        <b/>
        <sz val="12"/>
        <color indexed="8"/>
        <rFont val="Times New Roman"/>
        <family val="1"/>
      </rPr>
      <t>Приложении №1</t>
    </r>
    <r>
      <rPr>
        <sz val="12"/>
        <color indexed="8"/>
        <rFont val="Times New Roman"/>
        <family val="1"/>
      </rPr>
      <t>)</t>
    </r>
  </si>
  <si>
    <r>
      <t xml:space="preserve">     Для формирования НМЦК с учетом п. 3.7 Методических рекомендаций по применению методов определения НМЦК, утвержденных приказом МЭР России от 02.10.2013 № 567 (далее – Методические рекомендации №567), применены</t>
    </r>
    <r>
      <rPr>
        <b/>
        <sz val="12"/>
        <color indexed="8"/>
        <rFont val="Times New Roman"/>
        <family val="1"/>
      </rPr>
      <t xml:space="preserve"> 2 процедуры получения ценовой информации</t>
    </r>
    <r>
      <rPr>
        <sz val="12"/>
        <color indexed="8"/>
        <rFont val="Times New Roman"/>
        <family val="1"/>
      </rPr>
      <t xml:space="preserve">:
    </t>
    </r>
    <r>
      <rPr>
        <b/>
        <sz val="12"/>
        <color indexed="8"/>
        <rFont val="Times New Roman"/>
        <family val="1"/>
      </rPr>
      <t xml:space="preserve"> 1).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60"/>
        <rFont val="Times New Roman"/>
        <family val="1"/>
      </rPr>
      <t>п/п 3.7.4.5</t>
    </r>
    <r>
      <rPr>
        <sz val="12"/>
        <color indexed="8"/>
        <rFont val="Times New Roman"/>
        <family val="1"/>
      </rPr>
      <t xml:space="preserve"> Методических рекомендаций № 567: информация о ценах товаров, работ, услуг, содержащаяся в официальных источниках информации уполномоченных государственных органов в соответствии с законодательством субъектов Российской Федерации или иных общедоступных изданиях.
     Использован </t>
    </r>
    <r>
      <rPr>
        <b/>
        <sz val="12"/>
        <color indexed="8"/>
        <rFont val="Times New Roman"/>
        <family val="1"/>
      </rPr>
      <t>готовый результат изучения рынка – Реестра товаров</t>
    </r>
    <r>
      <rPr>
        <sz val="12"/>
        <color indexed="8"/>
        <rFont val="Times New Roman"/>
        <family val="1"/>
      </rPr>
      <t xml:space="preserve">  для обеспечения нужд Санкт-Петербурга (далее - Реестр товаров), опубликованный на официальных сайтах Администрации Санкт-Петербурга www.gov.spb.ru и Комитета по государственному заказу Санкт-Петербурга (КГЗ) www.gz-spb.ru в информационно-телекоммуникационной сети "Интернет". Порядок формирования и ведения Реестра товаров утвержден распоряжением Комитета по государственному заказу СПб от 24.08.2016 №160-р в соответствии с поручением Губернатора СПб Полтавченко Г.С. от 21.06.2016 №1269
     </t>
    </r>
    <r>
      <rPr>
        <b/>
        <sz val="12"/>
        <color indexed="8"/>
        <rFont val="Times New Roman"/>
        <family val="1"/>
      </rPr>
      <t>2).</t>
    </r>
    <r>
      <rPr>
        <sz val="12"/>
        <color indexed="8"/>
        <rFont val="Times New Roman"/>
        <family val="1"/>
      </rPr>
      <t xml:space="preserve"> Применен </t>
    </r>
    <r>
      <rPr>
        <b/>
        <sz val="12"/>
        <color indexed="60"/>
        <rFont val="Times New Roman"/>
        <family val="1"/>
      </rPr>
      <t xml:space="preserve">п/п ___ </t>
    </r>
    <r>
      <rPr>
        <b/>
        <sz val="12"/>
        <rFont val="Times New Roman"/>
        <family val="1"/>
      </rPr>
      <t>пункта 3.7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Методических рекомендаций № 567. </t>
    </r>
    <r>
      <rPr>
        <i/>
        <sz val="12"/>
        <color indexed="62"/>
        <rFont val="Times New Roman"/>
        <family val="1"/>
      </rPr>
      <t>(</t>
    </r>
    <r>
      <rPr>
        <i/>
        <u val="single"/>
        <sz val="12"/>
        <color indexed="62"/>
        <rFont val="Times New Roman"/>
        <family val="1"/>
      </rPr>
      <t>см.</t>
    </r>
    <r>
      <rPr>
        <i/>
        <sz val="12"/>
        <color indexed="62"/>
        <rFont val="Times New Roman"/>
        <family val="1"/>
      </rPr>
      <t xml:space="preserve"> перечисление всех пунктов </t>
    </r>
    <r>
      <rPr>
        <i/>
        <u val="single"/>
        <sz val="12"/>
        <color indexed="62"/>
        <rFont val="Times New Roman"/>
        <family val="1"/>
      </rPr>
      <t>ниже</t>
    </r>
    <r>
      <rPr>
        <i/>
        <sz val="12"/>
        <color indexed="62"/>
        <rFont val="Times New Roman"/>
        <family val="1"/>
      </rPr>
      <t>, надо выбрать конкретный пункт, использованный заказчиком для данного расчета НМЦК)</t>
    </r>
    <r>
      <rPr>
        <sz val="12"/>
        <color indexed="8"/>
        <rFont val="Times New Roman"/>
        <family val="1"/>
      </rPr>
      <t xml:space="preserve">
</t>
    </r>
  </si>
  <si>
    <t>Распоряжением администрации Фрунзенского района Санкт-Петербурга от 29.06.2016 № 406-р  "Об утверждении требований к закупаемым администрацией Фрунзенского района Санкт-Петербурга, подведомственными ей государственными казенными учреждениями и государственными бюджетными учреждениями отдельным видам товаров, работ, услуг (в том числе предельных цен товаров, работ, услуг)" с учетом внесенных в него соответствующих изменений.</t>
  </si>
  <si>
    <r>
      <t xml:space="preserve">В графах </t>
    </r>
    <r>
      <rPr>
        <b/>
        <sz val="12"/>
        <color indexed="8"/>
        <rFont val="Times New Roman"/>
        <family val="1"/>
      </rPr>
      <t>9, 10.3, 11, 12а, 15</t>
    </r>
    <r>
      <rPr>
        <sz val="12"/>
        <color indexed="8"/>
        <rFont val="Times New Roman"/>
        <family val="1"/>
      </rPr>
      <t xml:space="preserve"> тоже формулы, которые надо "протягивать" при увеличении позиций продукции (при увеличении количества строк)</t>
    </r>
  </si>
  <si>
    <t xml:space="preserve">                                                                                                           предельная цена единицы товара, работы, услуги, установленная в рамках нормирования в сфере закупок**</t>
  </si>
  <si>
    <t xml:space="preserve">     * В соответствии с п. 2.1. приказа Минэкономразвития России от 02.10.2013 N 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 в обосновании НМЦК, которое подлежит размещению в открытом доступе в сети "Интернет", не указываются наименования поставщиков (подрядчиков, исполнителей), представивших соответствующую информацию.</t>
  </si>
  <si>
    <r>
      <t xml:space="preserve">     ** Предельная цена закупаемой продукции установлена в рамках нормирования в сфере закупок в соответствии с распоряжением администрации Фрунзенского района Санкт-Петербурга </t>
    </r>
    <r>
      <rPr>
        <sz val="11"/>
        <color indexed="10"/>
        <rFont val="Times New Roman"/>
        <family val="1"/>
      </rPr>
      <t>от 29.06.2016 № 406-р</t>
    </r>
    <r>
      <rPr>
        <sz val="11"/>
        <color indexed="8"/>
        <rFont val="Times New Roman"/>
        <family val="1"/>
      </rPr>
      <t xml:space="preserve">  "Об утверждении требований к закупаемым администрацией Фрунзенского района Санкт-Петербурга, подведомственными ей государственными казенными учреждениями и государственными бюджетными учреждениями отдельным видам товаров, работ, услуг (в том числе предельных цен товаров, работ, услуг)" с учетом внесенных в него соответствующих изменений.</t>
    </r>
  </si>
  <si>
    <r>
      <t xml:space="preserve">     Для формирования НМЦК с учетом п. 3.7 Методических рекомендаций по применению методов определения НМЦК, утвержденных приказом МЭР России от 02.10.2013 № 567 (далее – Методические рекомендации №567): </t>
    </r>
    <r>
      <rPr>
        <sz val="12"/>
        <color indexed="8"/>
        <rFont val="Times New Roman"/>
        <family val="1"/>
      </rPr>
      <t xml:space="preserve">
   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Применен п/п ___ пункта 3.7 Методических рекомендаций № 567. </t>
    </r>
    <r>
      <rPr>
        <i/>
        <sz val="12"/>
        <color indexed="36"/>
        <rFont val="Times New Roman"/>
        <family val="1"/>
      </rPr>
      <t xml:space="preserve">(см. перечисление всех пунктов </t>
    </r>
    <r>
      <rPr>
        <i/>
        <u val="single"/>
        <sz val="12"/>
        <color indexed="36"/>
        <rFont val="Times New Roman"/>
        <family val="1"/>
      </rPr>
      <t>ниже</t>
    </r>
    <r>
      <rPr>
        <i/>
        <sz val="12"/>
        <color indexed="36"/>
        <rFont val="Times New Roman"/>
        <family val="1"/>
      </rPr>
      <t>, надо выбрать конкретный пункт, использованный заказчиком для данного расчета НМЦК)</t>
    </r>
    <r>
      <rPr>
        <sz val="12"/>
        <color indexed="8"/>
        <rFont val="Times New Roman"/>
        <family val="1"/>
      </rPr>
      <t xml:space="preserve">
     </t>
    </r>
    <r>
      <rPr>
        <sz val="12"/>
        <color indexed="8"/>
        <rFont val="Times New Roman"/>
        <family val="1"/>
      </rPr>
      <t>НМЦК не превышает п</t>
    </r>
    <r>
      <rPr>
        <sz val="12"/>
        <rFont val="Times New Roman"/>
        <family val="1"/>
      </rPr>
      <t>редельную цену закупаемой продукции, установленную в рамках нормирования в сфере закупок в соответствии с распоряжением администрации Фрунзенского района Санкт-Петербурга от 29.06.2016 № 406-р  "Об утверждении требований к закупаемым администрацией Фрунзенского района Санкт-Петербурга, подведомственными ей государственными казенными учреждениями и государственными бюджетными учреждениями отдельным видам товаров, работ, услуг (в том числе предельных цен товаров, работ, услуг)" с учетом внесенных в него соответствующих изменений.</t>
    </r>
    <r>
      <rPr>
        <sz val="12"/>
        <color indexed="8"/>
        <rFont val="Times New Roman"/>
        <family val="1"/>
      </rPr>
      <t xml:space="preserve">
</t>
    </r>
  </si>
  <si>
    <r>
      <t xml:space="preserve">     *** Предельная цена закупаемой продукции установлена в рамках нормирования в сфере закупок в соответствии с распоряжением администрации Фрунзенского района Санкт-Петербурга </t>
    </r>
    <r>
      <rPr>
        <sz val="11"/>
        <color indexed="10"/>
        <rFont val="Times New Roman"/>
        <family val="1"/>
      </rPr>
      <t>от 29.06.2016 № 406-р</t>
    </r>
    <r>
      <rPr>
        <sz val="11"/>
        <color indexed="8"/>
        <rFont val="Times New Roman"/>
        <family val="1"/>
      </rPr>
      <t xml:space="preserve">  "Об утверждении требований к закупаемым администрацией Фрунзенского района Санкт-Петербурга, подведомственными ей государственными казенными учреждениями и государственными бюджетными учреждениями отдельным видам товаров, работ, услуг (в том числе предельных цен товаров, работ, услуг)" с учетом внесенных в него соответствующих изменений.</t>
    </r>
  </si>
  <si>
    <t xml:space="preserve">                                                                                                           предельная цена единицы товара, работы, услуги, установленная в рамках нормирования в сфере закупок***</t>
  </si>
  <si>
    <t>8а</t>
  </si>
  <si>
    <t>8б</t>
  </si>
  <si>
    <t>Если ИЦИ + нормирование (при условии, что ИЦИ меньше, чем предельная цена в нормировании ТРУ)</t>
  </si>
  <si>
    <t>Определение и обоснование НМЦК</t>
  </si>
  <si>
    <t>Учащиеся, получающие льготное питание, включающее завтрак и обед для школьников 1-4 классов школ с компенсацией 100% стоимости питания</t>
  </si>
  <si>
    <t>Учащиеся, получающие льготное питание, включающее завтрак и обед для школьников 1-4 классов школ с компенсацией 70% стоимости питания</t>
  </si>
  <si>
    <t>Обучающиеся общеобразовательных учреждений и профессиональных образовательных учреждений, находящиеся в трудной жизненной ситуации, получающие питание включающее завтрак и(или) обед, с компенсацией за счет средств бюджета Санкт-Петербурга 100% его стоимости.</t>
  </si>
  <si>
    <t>Учащиеся, получающие льготное питание, включающее завтрак для школьников 1-4 классов школ с компенсацией 70% стоимости питания</t>
  </si>
  <si>
    <t>Учащиеся, получающие льготное питание, включающее  обед для школьников 5-11 классов школ с компенсацией 100% стоимости питания</t>
  </si>
  <si>
    <t>Учащиеся, получающие льготное питание, включающее обед для школьников 5-11 классов школ с компенсацией 70% стоимости питания</t>
  </si>
  <si>
    <t>v - кол-во (объем) закупаемого товара (работы, услуги), человеко-дней</t>
  </si>
  <si>
    <t>Категория детей, подлежащих социальному питанию в возрасте от 3 до 7 лет с 12-часовым пребыванием</t>
  </si>
  <si>
    <t>Обоснование и расчет начальной (максимальной) цены Контракта на оказание услуг по организации питания (социального питания) в государственных образовательных учреждениях, находящихся в ведении администрации Фрунзенского района Санкт-Петербурга, для нужд Санкт-Петербурга в 2020-2022 годах (группа 2)</t>
  </si>
  <si>
    <t>Оказание услуг по организации питания (социального питания) в ГБОУ средняя школа  № 553 Фрунзенского района Санкт-Петербурга в 2020 году</t>
  </si>
  <si>
    <t>Оказание услуг по организации питания (социального питания) в ГБОУ средняя школа  № 553 Фрунзенского района Санкт-Петербурга в 2021 году</t>
  </si>
  <si>
    <t>Оказание услуг по организации питания (социального питания) в ГБОУ средняя школа  № 553 Фрунзенского района Санкт-Петербурга в 2022 году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</si>
</sst>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"/>
    <numFmt numFmtId="179" formatCode="0.000000"/>
    <numFmt numFmtId="180" formatCode="0.0%"/>
    <numFmt numFmtId="181" formatCode="0.00000000"/>
    <numFmt numFmtId="182" formatCode="#,##0.00000000"/>
    <numFmt numFmtId="183" formatCode="0.0000"/>
    <numFmt numFmtId="184" formatCode="0.000"/>
    <numFmt numFmtId="185" formatCode="#,##0.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#,##0.00_ ;\-#,##0.00\ 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36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53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i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color indexed="62"/>
      <name val="Times New Roman"/>
      <family val="1"/>
    </font>
    <font>
      <b/>
      <sz val="12"/>
      <color indexed="60"/>
      <name val="Times New Roman"/>
      <family val="1"/>
    </font>
    <font>
      <b/>
      <i/>
      <sz val="14"/>
      <color indexed="62"/>
      <name val="Times New Roman"/>
      <family val="1"/>
    </font>
    <font>
      <b/>
      <i/>
      <u val="single"/>
      <sz val="14"/>
      <color indexed="62"/>
      <name val="Times New Roman"/>
      <family val="1"/>
    </font>
    <font>
      <i/>
      <u val="single"/>
      <sz val="12"/>
      <color indexed="6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i/>
      <sz val="12"/>
      <color indexed="36"/>
      <name val="Times New Roman"/>
      <family val="1"/>
    </font>
    <font>
      <i/>
      <u val="single"/>
      <sz val="12"/>
      <color indexed="36"/>
      <name val="Times New Roman"/>
      <family val="1"/>
    </font>
    <font>
      <sz val="10"/>
      <name val="MS Sans Serif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indexed="60"/>
      <name val="Times New Roman"/>
      <family val="1"/>
    </font>
    <font>
      <i/>
      <sz val="10"/>
      <color indexed="6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48"/>
      <color indexed="60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  <font>
      <i/>
      <sz val="10"/>
      <color rgb="FFC00000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i/>
      <sz val="14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48"/>
      <color rgb="FFC00000"/>
      <name val="Calibri"/>
      <family val="2"/>
    </font>
    <font>
      <b/>
      <sz val="8"/>
      <color theme="1"/>
      <name val="Times New Roman"/>
      <family val="1"/>
    </font>
    <font>
      <i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6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81" fillId="0" borderId="0" xfId="0" applyFont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4" fontId="81" fillId="0" borderId="0" xfId="0" applyNumberFormat="1" applyFont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33" borderId="10" xfId="0" applyFont="1" applyFill="1" applyBorder="1" applyAlignment="1">
      <alignment horizontal="left" vertical="center" wrapText="1"/>
    </xf>
    <xf numFmtId="4" fontId="84" fillId="33" borderId="10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right" vertical="center"/>
    </xf>
    <xf numFmtId="0" fontId="85" fillId="0" borderId="0" xfId="0" applyFont="1" applyAlignment="1">
      <alignment horizontal="center" vertical="center"/>
    </xf>
    <xf numFmtId="4" fontId="81" fillId="0" borderId="0" xfId="0" applyNumberFormat="1" applyFont="1" applyAlignment="1">
      <alignment vertical="center" wrapText="1"/>
    </xf>
    <xf numFmtId="4" fontId="86" fillId="33" borderId="11" xfId="0" applyNumberFormat="1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vertical="center" wrapText="1"/>
    </xf>
    <xf numFmtId="4" fontId="86" fillId="33" borderId="12" xfId="0" applyNumberFormat="1" applyFont="1" applyFill="1" applyBorder="1" applyAlignment="1">
      <alignment vertical="center" wrapText="1"/>
    </xf>
    <xf numFmtId="0" fontId="87" fillId="33" borderId="10" xfId="0" applyFont="1" applyFill="1" applyBorder="1" applyAlignment="1">
      <alignment horizontal="center" vertical="center" wrapText="1"/>
    </xf>
    <xf numFmtId="4" fontId="88" fillId="33" borderId="10" xfId="0" applyNumberFormat="1" applyFont="1" applyFill="1" applyBorder="1" applyAlignment="1">
      <alignment horizontal="center" vertical="center" wrapText="1"/>
    </xf>
    <xf numFmtId="4" fontId="86" fillId="33" borderId="10" xfId="0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left" vertical="center" wrapText="1"/>
    </xf>
    <xf numFmtId="4" fontId="86" fillId="0" borderId="11" xfId="0" applyNumberFormat="1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4" fontId="88" fillId="0" borderId="10" xfId="0" applyNumberFormat="1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" fontId="89" fillId="34" borderId="10" xfId="0" applyNumberFormat="1" applyFont="1" applyFill="1" applyBorder="1" applyAlignment="1">
      <alignment horizontal="center" vertical="center" wrapText="1"/>
    </xf>
    <xf numFmtId="4" fontId="90" fillId="34" borderId="10" xfId="0" applyNumberFormat="1" applyFont="1" applyFill="1" applyBorder="1" applyAlignment="1">
      <alignment horizontal="center" vertical="center" wrapText="1"/>
    </xf>
    <xf numFmtId="4" fontId="81" fillId="34" borderId="10" xfId="0" applyNumberFormat="1" applyFont="1" applyFill="1" applyBorder="1" applyAlignment="1">
      <alignment horizontal="center" vertical="center" wrapText="1"/>
    </xf>
    <xf numFmtId="4" fontId="88" fillId="34" borderId="10" xfId="0" applyNumberFormat="1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0" fontId="86" fillId="33" borderId="11" xfId="0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 vertical="center" wrapText="1"/>
    </xf>
    <xf numFmtId="4" fontId="86" fillId="33" borderId="11" xfId="0" applyNumberFormat="1" applyFont="1" applyFill="1" applyBorder="1" applyAlignment="1">
      <alignment horizontal="center" vertical="center" wrapText="1"/>
    </xf>
    <xf numFmtId="49" fontId="87" fillId="33" borderId="10" xfId="0" applyNumberFormat="1" applyFont="1" applyFill="1" applyBorder="1" applyAlignment="1">
      <alignment horizontal="center" vertical="center" wrapText="1"/>
    </xf>
    <xf numFmtId="0" fontId="86" fillId="33" borderId="14" xfId="0" applyFont="1" applyFill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 wrapText="1"/>
    </xf>
    <xf numFmtId="4" fontId="88" fillId="33" borderId="10" xfId="0" applyNumberFormat="1" applyFont="1" applyFill="1" applyBorder="1" applyAlignment="1">
      <alignment horizontal="left" vertical="center" wrapText="1"/>
    </xf>
    <xf numFmtId="4" fontId="91" fillId="34" borderId="10" xfId="0" applyNumberFormat="1" applyFont="1" applyFill="1" applyBorder="1" applyAlignment="1">
      <alignment horizontal="center" vertical="center" wrapText="1"/>
    </xf>
    <xf numFmtId="4" fontId="92" fillId="34" borderId="10" xfId="0" applyNumberFormat="1" applyFont="1" applyFill="1" applyBorder="1" applyAlignment="1">
      <alignment horizontal="center" vertical="center" wrapText="1"/>
    </xf>
    <xf numFmtId="4" fontId="93" fillId="0" borderId="15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1" fontId="81" fillId="0" borderId="0" xfId="0" applyNumberFormat="1" applyFont="1" applyAlignment="1">
      <alignment vertical="center" wrapText="1"/>
    </xf>
    <xf numFmtId="1" fontId="87" fillId="33" borderId="10" xfId="0" applyNumberFormat="1" applyFont="1" applyFill="1" applyBorder="1" applyAlignment="1">
      <alignment horizontal="center" vertical="center" wrapText="1"/>
    </xf>
    <xf numFmtId="1" fontId="92" fillId="33" borderId="10" xfId="0" applyNumberFormat="1" applyFont="1" applyFill="1" applyBorder="1" applyAlignment="1">
      <alignment horizontal="center" vertical="center" wrapText="1"/>
    </xf>
    <xf numFmtId="1" fontId="91" fillId="3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92" fillId="34" borderId="10" xfId="0" applyNumberFormat="1" applyFont="1" applyFill="1" applyBorder="1" applyAlignment="1">
      <alignment horizontal="center" vertical="center" wrapText="1"/>
    </xf>
    <xf numFmtId="1" fontId="94" fillId="0" borderId="11" xfId="0" applyNumberFormat="1" applyFont="1" applyBorder="1" applyAlignment="1">
      <alignment horizontal="center" vertical="center" wrapText="1"/>
    </xf>
    <xf numFmtId="1" fontId="87" fillId="0" borderId="10" xfId="0" applyNumberFormat="1" applyFont="1" applyFill="1" applyBorder="1" applyAlignment="1">
      <alignment horizontal="center" vertical="center" wrapText="1"/>
    </xf>
    <xf numFmtId="180" fontId="81" fillId="0" borderId="0" xfId="0" applyNumberFormat="1" applyFont="1" applyAlignment="1">
      <alignment vertical="center" wrapText="1"/>
    </xf>
    <xf numFmtId="180" fontId="86" fillId="0" borderId="11" xfId="0" applyNumberFormat="1" applyFont="1" applyFill="1" applyBorder="1" applyAlignment="1">
      <alignment horizontal="center" vertical="top" wrapText="1"/>
    </xf>
    <xf numFmtId="180" fontId="90" fillId="34" borderId="10" xfId="0" applyNumberFormat="1" applyFont="1" applyFill="1" applyBorder="1" applyAlignment="1">
      <alignment horizontal="center" vertical="center" wrapText="1"/>
    </xf>
    <xf numFmtId="180" fontId="93" fillId="0" borderId="16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/>
    </xf>
    <xf numFmtId="10" fontId="81" fillId="0" borderId="0" xfId="0" applyNumberFormat="1" applyFont="1" applyAlignment="1">
      <alignment vertical="center" wrapText="1"/>
    </xf>
    <xf numFmtId="10" fontId="0" fillId="0" borderId="0" xfId="0" applyNumberFormat="1" applyAlignment="1">
      <alignment/>
    </xf>
    <xf numFmtId="10" fontId="88" fillId="34" borderId="10" xfId="0" applyNumberFormat="1" applyFont="1" applyFill="1" applyBorder="1" applyAlignment="1">
      <alignment horizontal="center" vertical="center" wrapText="1"/>
    </xf>
    <xf numFmtId="180" fontId="88" fillId="34" borderId="10" xfId="0" applyNumberFormat="1" applyFont="1" applyFill="1" applyBorder="1" applyAlignment="1">
      <alignment horizontal="center" vertical="center" wrapText="1"/>
    </xf>
    <xf numFmtId="180" fontId="93" fillId="0" borderId="15" xfId="0" applyNumberFormat="1" applyFont="1" applyBorder="1" applyAlignment="1">
      <alignment horizontal="right" vertical="center" wrapText="1"/>
    </xf>
    <xf numFmtId="0" fontId="85" fillId="0" borderId="0" xfId="0" applyFont="1" applyAlignment="1">
      <alignment vertical="center"/>
    </xf>
    <xf numFmtId="4" fontId="81" fillId="0" borderId="10" xfId="0" applyNumberFormat="1" applyFont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 wrapText="1"/>
    </xf>
    <xf numFmtId="4" fontId="86" fillId="33" borderId="11" xfId="0" applyNumberFormat="1" applyFont="1" applyFill="1" applyBorder="1" applyAlignment="1">
      <alignment horizontal="center" vertical="center" wrapText="1"/>
    </xf>
    <xf numFmtId="10" fontId="88" fillId="33" borderId="10" xfId="0" applyNumberFormat="1" applyFont="1" applyFill="1" applyBorder="1" applyAlignment="1">
      <alignment horizontal="center" vertical="center" wrapText="1"/>
    </xf>
    <xf numFmtId="10" fontId="86" fillId="33" borderId="11" xfId="0" applyNumberFormat="1" applyFont="1" applyFill="1" applyBorder="1" applyAlignment="1">
      <alignment horizontal="center" vertical="center" wrapText="1"/>
    </xf>
    <xf numFmtId="10" fontId="88" fillId="33" borderId="12" xfId="0" applyNumberFormat="1" applyFont="1" applyFill="1" applyBorder="1" applyAlignment="1">
      <alignment horizontal="center" vertical="center" wrapText="1"/>
    </xf>
    <xf numFmtId="10" fontId="86" fillId="33" borderId="10" xfId="0" applyNumberFormat="1" applyFont="1" applyFill="1" applyBorder="1" applyAlignment="1">
      <alignment horizontal="center" vertical="center" wrapText="1"/>
    </xf>
    <xf numFmtId="3" fontId="88" fillId="33" borderId="10" xfId="0" applyNumberFormat="1" applyFont="1" applyFill="1" applyBorder="1" applyAlignment="1">
      <alignment horizontal="center" vertical="center" wrapText="1"/>
    </xf>
    <xf numFmtId="4" fontId="95" fillId="33" borderId="10" xfId="0" applyNumberFormat="1" applyFont="1" applyFill="1" applyBorder="1" applyAlignment="1">
      <alignment horizontal="center" vertical="center" wrapText="1"/>
    </xf>
    <xf numFmtId="1" fontId="88" fillId="33" borderId="10" xfId="0" applyNumberFormat="1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0" fontId="81" fillId="0" borderId="10" xfId="0" applyFont="1" applyBorder="1" applyAlignment="1">
      <alignment horizontal="left" vertical="top" wrapText="1"/>
    </xf>
    <xf numFmtId="0" fontId="81" fillId="0" borderId="10" xfId="0" applyFont="1" applyBorder="1" applyAlignment="1">
      <alignment horizontal="left" vertical="center" wrapText="1"/>
    </xf>
    <xf numFmtId="0" fontId="96" fillId="33" borderId="10" xfId="0" applyFont="1" applyFill="1" applyBorder="1" applyAlignment="1">
      <alignment horizontal="left" vertical="center" wrapText="1"/>
    </xf>
    <xf numFmtId="182" fontId="85" fillId="0" borderId="10" xfId="0" applyNumberFormat="1" applyFont="1" applyBorder="1" applyAlignment="1">
      <alignment horizontal="center" vertical="center"/>
    </xf>
    <xf numFmtId="0" fontId="97" fillId="19" borderId="10" xfId="0" applyFont="1" applyFill="1" applyBorder="1" applyAlignment="1">
      <alignment horizontal="center" vertical="center" wrapText="1"/>
    </xf>
    <xf numFmtId="0" fontId="97" fillId="31" borderId="10" xfId="0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top" wrapText="1"/>
    </xf>
    <xf numFmtId="0" fontId="83" fillId="33" borderId="10" xfId="0" applyFont="1" applyFill="1" applyBorder="1" applyAlignment="1">
      <alignment horizontal="left" vertical="top" wrapText="1"/>
    </xf>
    <xf numFmtId="0" fontId="93" fillId="0" borderId="0" xfId="0" applyFont="1" applyAlignment="1">
      <alignment vertical="top" wrapText="1"/>
    </xf>
    <xf numFmtId="4" fontId="84" fillId="33" borderId="10" xfId="0" applyNumberFormat="1" applyFont="1" applyFill="1" applyBorder="1" applyAlignment="1">
      <alignment horizontal="center" vertical="top" wrapText="1"/>
    </xf>
    <xf numFmtId="0" fontId="83" fillId="0" borderId="17" xfId="0" applyFont="1" applyBorder="1" applyAlignment="1">
      <alignment vertical="top" wrapText="1"/>
    </xf>
    <xf numFmtId="0" fontId="83" fillId="0" borderId="0" xfId="0" applyFont="1" applyAlignment="1">
      <alignment vertical="top" wrapText="1"/>
    </xf>
    <xf numFmtId="0" fontId="85" fillId="0" borderId="0" xfId="0" applyFont="1" applyAlignment="1">
      <alignment vertical="top"/>
    </xf>
    <xf numFmtId="0" fontId="96" fillId="0" borderId="0" xfId="0" applyFont="1" applyAlignment="1">
      <alignment vertical="top" wrapText="1"/>
    </xf>
    <xf numFmtId="0" fontId="85" fillId="0" borderId="0" xfId="0" applyFont="1" applyAlignment="1">
      <alignment horizontal="left" vertical="top"/>
    </xf>
    <xf numFmtId="0" fontId="85" fillId="0" borderId="0" xfId="0" applyFont="1" applyAlignment="1">
      <alignment horizontal="right" vertical="top"/>
    </xf>
    <xf numFmtId="0" fontId="85" fillId="0" borderId="0" xfId="0" applyFont="1" applyAlignment="1">
      <alignment horizontal="center" vertical="top"/>
    </xf>
    <xf numFmtId="4" fontId="81" fillId="0" borderId="0" xfId="0" applyNumberFormat="1" applyFont="1" applyAlignment="1">
      <alignment horizontal="center" vertical="top" wrapText="1"/>
    </xf>
    <xf numFmtId="0" fontId="81" fillId="0" borderId="0" xfId="0" applyFont="1" applyAlignment="1">
      <alignment horizontal="center" vertical="top" wrapText="1"/>
    </xf>
    <xf numFmtId="0" fontId="81" fillId="0" borderId="10" xfId="0" applyFont="1" applyBorder="1" applyAlignment="1">
      <alignment horizontal="center" vertical="top" wrapText="1"/>
    </xf>
    <xf numFmtId="1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" fontId="87" fillId="33" borderId="10" xfId="0" applyNumberFormat="1" applyFont="1" applyFill="1" applyBorder="1" applyAlignment="1">
      <alignment horizontal="center" vertical="top" wrapText="1"/>
    </xf>
    <xf numFmtId="1" fontId="92" fillId="33" borderId="10" xfId="0" applyNumberFormat="1" applyFont="1" applyFill="1" applyBorder="1" applyAlignment="1">
      <alignment horizontal="center" vertical="top" wrapText="1"/>
    </xf>
    <xf numFmtId="4" fontId="88" fillId="33" borderId="10" xfId="0" applyNumberFormat="1" applyFont="1" applyFill="1" applyBorder="1" applyAlignment="1">
      <alignment horizontal="left" vertical="top" wrapText="1"/>
    </xf>
    <xf numFmtId="4" fontId="81" fillId="33" borderId="10" xfId="0" applyNumberFormat="1" applyFont="1" applyFill="1" applyBorder="1" applyAlignment="1">
      <alignment horizontal="center" vertical="top" wrapText="1"/>
    </xf>
    <xf numFmtId="1" fontId="91" fillId="34" borderId="10" xfId="0" applyNumberFormat="1" applyFont="1" applyFill="1" applyBorder="1" applyAlignment="1">
      <alignment horizontal="center" vertical="top" wrapText="1"/>
    </xf>
    <xf numFmtId="4" fontId="91" fillId="34" borderId="10" xfId="0" applyNumberFormat="1" applyFont="1" applyFill="1" applyBorder="1" applyAlignment="1">
      <alignment horizontal="center" vertical="top" wrapText="1"/>
    </xf>
    <xf numFmtId="4" fontId="90" fillId="34" borderId="10" xfId="0" applyNumberFormat="1" applyFont="1" applyFill="1" applyBorder="1" applyAlignment="1">
      <alignment horizontal="center" vertical="top" wrapText="1"/>
    </xf>
    <xf numFmtId="4" fontId="93" fillId="33" borderId="10" xfId="0" applyNumberFormat="1" applyFont="1" applyFill="1" applyBorder="1" applyAlignment="1">
      <alignment horizontal="center" vertical="top" wrapText="1"/>
    </xf>
    <xf numFmtId="1" fontId="81" fillId="0" borderId="0" xfId="0" applyNumberFormat="1" applyFont="1" applyAlignment="1">
      <alignment vertical="top"/>
    </xf>
    <xf numFmtId="0" fontId="81" fillId="0" borderId="0" xfId="0" applyFont="1" applyAlignment="1">
      <alignment vertical="top"/>
    </xf>
    <xf numFmtId="1" fontId="0" fillId="0" borderId="0" xfId="0" applyNumberFormat="1" applyAlignment="1">
      <alignment vertical="top"/>
    </xf>
    <xf numFmtId="4" fontId="86" fillId="33" borderId="11" xfId="0" applyNumberFormat="1" applyFont="1" applyFill="1" applyBorder="1" applyAlignment="1">
      <alignment horizontal="center" vertical="top" wrapText="1"/>
    </xf>
    <xf numFmtId="10" fontId="81" fillId="0" borderId="0" xfId="0" applyNumberFormat="1" applyFont="1" applyAlignment="1">
      <alignment vertical="top"/>
    </xf>
    <xf numFmtId="0" fontId="86" fillId="33" borderId="10" xfId="0" applyFont="1" applyFill="1" applyBorder="1" applyAlignment="1">
      <alignment horizontal="center" vertical="top" wrapText="1"/>
    </xf>
    <xf numFmtId="4" fontId="86" fillId="0" borderId="11" xfId="0" applyNumberFormat="1" applyFont="1" applyFill="1" applyBorder="1" applyAlignment="1">
      <alignment horizontal="center" vertical="top" wrapText="1"/>
    </xf>
    <xf numFmtId="1" fontId="87" fillId="0" borderId="10" xfId="0" applyNumberFormat="1" applyFont="1" applyFill="1" applyBorder="1" applyAlignment="1">
      <alignment horizontal="center" vertical="top" wrapText="1"/>
    </xf>
    <xf numFmtId="4" fontId="88" fillId="33" borderId="10" xfId="0" applyNumberFormat="1" applyFont="1" applyFill="1" applyBorder="1" applyAlignment="1">
      <alignment horizontal="center" vertical="top" wrapText="1"/>
    </xf>
    <xf numFmtId="4" fontId="81" fillId="0" borderId="10" xfId="0" applyNumberFormat="1" applyFont="1" applyBorder="1" applyAlignment="1">
      <alignment horizontal="center" vertical="top" wrapText="1"/>
    </xf>
    <xf numFmtId="4" fontId="88" fillId="0" borderId="10" xfId="0" applyNumberFormat="1" applyFont="1" applyFill="1" applyBorder="1" applyAlignment="1">
      <alignment horizontal="center" vertical="top" wrapText="1"/>
    </xf>
    <xf numFmtId="3" fontId="88" fillId="0" borderId="10" xfId="0" applyNumberFormat="1" applyFont="1" applyFill="1" applyBorder="1" applyAlignment="1">
      <alignment horizontal="center" vertical="top" wrapText="1"/>
    </xf>
    <xf numFmtId="4" fontId="88" fillId="35" borderId="10" xfId="0" applyNumberFormat="1" applyFont="1" applyFill="1" applyBorder="1" applyAlignment="1">
      <alignment horizontal="center" vertical="top" wrapText="1"/>
    </xf>
    <xf numFmtId="180" fontId="88" fillId="35" borderId="10" xfId="0" applyNumberFormat="1" applyFont="1" applyFill="1" applyBorder="1" applyAlignment="1">
      <alignment horizontal="center" vertical="top" wrapText="1"/>
    </xf>
    <xf numFmtId="4" fontId="89" fillId="34" borderId="10" xfId="0" applyNumberFormat="1" applyFont="1" applyFill="1" applyBorder="1" applyAlignment="1">
      <alignment horizontal="center" vertical="top" wrapText="1"/>
    </xf>
    <xf numFmtId="180" fontId="90" fillId="34" borderId="10" xfId="0" applyNumberFormat="1" applyFont="1" applyFill="1" applyBorder="1" applyAlignment="1">
      <alignment horizontal="center" vertical="top" wrapText="1"/>
    </xf>
    <xf numFmtId="4" fontId="86" fillId="33" borderId="10" xfId="0" applyNumberFormat="1" applyFont="1" applyFill="1" applyBorder="1" applyAlignment="1">
      <alignment horizontal="center" vertical="top" wrapText="1"/>
    </xf>
    <xf numFmtId="10" fontId="81" fillId="0" borderId="0" xfId="0" applyNumberFormat="1" applyFont="1" applyAlignment="1">
      <alignment horizontal="center" vertical="top"/>
    </xf>
    <xf numFmtId="10" fontId="0" fillId="0" borderId="0" xfId="0" applyNumberFormat="1" applyAlignment="1">
      <alignment horizontal="center" vertical="top"/>
    </xf>
    <xf numFmtId="4" fontId="86" fillId="33" borderId="12" xfId="0" applyNumberFormat="1" applyFont="1" applyFill="1" applyBorder="1" applyAlignment="1">
      <alignment horizontal="center" vertical="top" wrapText="1"/>
    </xf>
    <xf numFmtId="2" fontId="21" fillId="35" borderId="10" xfId="0" applyNumberFormat="1" applyFont="1" applyFill="1" applyBorder="1" applyAlignment="1">
      <alignment horizontal="center" vertical="top" wrapText="1"/>
    </xf>
    <xf numFmtId="4" fontId="33" fillId="33" borderId="10" xfId="0" applyNumberFormat="1" applyFont="1" applyFill="1" applyBorder="1" applyAlignment="1">
      <alignment horizontal="left" vertical="center" wrapText="1"/>
    </xf>
    <xf numFmtId="4" fontId="33" fillId="33" borderId="10" xfId="0" applyNumberFormat="1" applyFont="1" applyFill="1" applyBorder="1" applyAlignment="1">
      <alignment horizontal="center" vertical="center" wrapText="1"/>
    </xf>
    <xf numFmtId="4" fontId="88" fillId="35" borderId="10" xfId="0" applyNumberFormat="1" applyFont="1" applyFill="1" applyBorder="1" applyAlignment="1">
      <alignment horizontal="center" vertical="center" wrapText="1"/>
    </xf>
    <xf numFmtId="180" fontId="88" fillId="35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0" fontId="85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" fontId="94" fillId="0" borderId="11" xfId="0" applyNumberFormat="1" applyFont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 wrapText="1"/>
    </xf>
    <xf numFmtId="4" fontId="86" fillId="33" borderId="11" xfId="0" applyNumberFormat="1" applyFont="1" applyFill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top" wrapText="1"/>
    </xf>
    <xf numFmtId="0" fontId="86" fillId="33" borderId="10" xfId="0" applyFont="1" applyFill="1" applyBorder="1" applyAlignment="1">
      <alignment horizontal="center" vertical="top" wrapText="1"/>
    </xf>
    <xf numFmtId="0" fontId="86" fillId="33" borderId="10" xfId="0" applyFont="1" applyFill="1" applyBorder="1" applyAlignment="1">
      <alignment horizontal="center" vertical="top" wrapText="1"/>
    </xf>
    <xf numFmtId="4" fontId="81" fillId="0" borderId="10" xfId="0" applyNumberFormat="1" applyFont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center"/>
    </xf>
    <xf numFmtId="1" fontId="94" fillId="0" borderId="17" xfId="0" applyNumberFormat="1" applyFont="1" applyBorder="1" applyAlignment="1">
      <alignment horizontal="center" vertical="top" wrapText="1"/>
    </xf>
    <xf numFmtId="4" fontId="88" fillId="0" borderId="10" xfId="0" applyNumberFormat="1" applyFont="1" applyBorder="1" applyAlignment="1">
      <alignment horizontal="center" vertical="center" wrapText="1"/>
    </xf>
    <xf numFmtId="1" fontId="94" fillId="0" borderId="11" xfId="0" applyNumberFormat="1" applyFont="1" applyBorder="1" applyAlignment="1">
      <alignment horizontal="center" vertical="top" wrapText="1"/>
    </xf>
    <xf numFmtId="0" fontId="86" fillId="33" borderId="10" xfId="0" applyFont="1" applyFill="1" applyBorder="1" applyAlignment="1">
      <alignment horizontal="center" vertical="center" wrapText="1"/>
    </xf>
    <xf numFmtId="3" fontId="8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98" fillId="0" borderId="10" xfId="0" applyFont="1" applyBorder="1" applyAlignment="1">
      <alignment horizontal="center" vertical="center" wrapText="1"/>
    </xf>
    <xf numFmtId="0" fontId="88" fillId="36" borderId="10" xfId="0" applyFont="1" applyFill="1" applyBorder="1" applyAlignment="1">
      <alignment horizontal="center" vertical="center"/>
    </xf>
    <xf numFmtId="1" fontId="37" fillId="33" borderId="10" xfId="0" applyNumberFormat="1" applyFont="1" applyFill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top" wrapText="1"/>
    </xf>
    <xf numFmtId="1" fontId="88" fillId="33" borderId="10" xfId="0" applyNumberFormat="1" applyFont="1" applyFill="1" applyBorder="1" applyAlignment="1">
      <alignment horizontal="center" vertical="top" wrapText="1"/>
    </xf>
    <xf numFmtId="0" fontId="81" fillId="0" borderId="0" xfId="0" applyFont="1" applyAlignment="1">
      <alignment horizontal="left" vertical="top" wrapText="1"/>
    </xf>
    <xf numFmtId="0" fontId="82" fillId="0" borderId="0" xfId="0" applyFont="1" applyAlignment="1">
      <alignment horizontal="center" vertical="center" wrapText="1"/>
    </xf>
    <xf numFmtId="0" fontId="81" fillId="0" borderId="18" xfId="0" applyFont="1" applyBorder="1" applyAlignment="1">
      <alignment horizontal="center" vertical="top" wrapText="1"/>
    </xf>
    <xf numFmtId="0" fontId="99" fillId="0" borderId="0" xfId="0" applyFont="1" applyBorder="1" applyAlignment="1">
      <alignment horizontal="center" vertical="top" wrapText="1"/>
    </xf>
    <xf numFmtId="0" fontId="85" fillId="0" borderId="0" xfId="0" applyFont="1" applyAlignment="1">
      <alignment vertical="top"/>
    </xf>
    <xf numFmtId="0" fontId="85" fillId="0" borderId="0" xfId="0" applyFont="1" applyAlignment="1">
      <alignment horizontal="left" vertical="top"/>
    </xf>
    <xf numFmtId="0" fontId="83" fillId="33" borderId="14" xfId="0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top"/>
    </xf>
    <xf numFmtId="4" fontId="93" fillId="0" borderId="10" xfId="0" applyNumberFormat="1" applyFont="1" applyBorder="1" applyAlignment="1">
      <alignment horizontal="right" vertical="top" wrapText="1"/>
    </xf>
    <xf numFmtId="0" fontId="93" fillId="33" borderId="11" xfId="0" applyFont="1" applyFill="1" applyBorder="1" applyAlignment="1">
      <alignment horizontal="center" vertical="top" wrapText="1"/>
    </xf>
    <xf numFmtId="0" fontId="93" fillId="33" borderId="13" xfId="0" applyFont="1" applyFill="1" applyBorder="1" applyAlignment="1">
      <alignment horizontal="center" vertical="top" wrapText="1"/>
    </xf>
    <xf numFmtId="4" fontId="93" fillId="33" borderId="10" xfId="0" applyNumberFormat="1" applyFont="1" applyFill="1" applyBorder="1" applyAlignment="1">
      <alignment horizontal="center" vertical="top" wrapText="1"/>
    </xf>
    <xf numFmtId="0" fontId="81" fillId="0" borderId="0" xfId="0" applyFont="1" applyBorder="1" applyAlignment="1">
      <alignment horizontal="left" vertical="top" wrapText="1"/>
    </xf>
    <xf numFmtId="0" fontId="93" fillId="0" borderId="18" xfId="0" applyFont="1" applyBorder="1" applyAlignment="1">
      <alignment horizontal="center" vertical="center" wrapText="1"/>
    </xf>
    <xf numFmtId="1" fontId="100" fillId="0" borderId="11" xfId="0" applyNumberFormat="1" applyFont="1" applyBorder="1" applyAlignment="1">
      <alignment horizontal="center" vertical="top" wrapText="1"/>
    </xf>
    <xf numFmtId="1" fontId="100" fillId="0" borderId="12" xfId="0" applyNumberFormat="1" applyFont="1" applyBorder="1" applyAlignment="1">
      <alignment horizontal="center" vertical="top" wrapText="1"/>
    </xf>
    <xf numFmtId="0" fontId="93" fillId="33" borderId="17" xfId="0" applyFont="1" applyFill="1" applyBorder="1" applyAlignment="1">
      <alignment horizontal="center" vertical="top" wrapText="1"/>
    </xf>
    <xf numFmtId="10" fontId="101" fillId="0" borderId="17" xfId="0" applyNumberFormat="1" applyFont="1" applyBorder="1" applyAlignment="1">
      <alignment horizontal="center" vertical="top"/>
    </xf>
    <xf numFmtId="4" fontId="86" fillId="0" borderId="11" xfId="0" applyNumberFormat="1" applyFont="1" applyBorder="1" applyAlignment="1">
      <alignment horizontal="center" vertical="top" wrapText="1"/>
    </xf>
    <xf numFmtId="4" fontId="86" fillId="0" borderId="13" xfId="0" applyNumberFormat="1" applyFont="1" applyBorder="1" applyAlignment="1">
      <alignment horizontal="center" vertical="top" wrapText="1"/>
    </xf>
    <xf numFmtId="180" fontId="93" fillId="0" borderId="10" xfId="0" applyNumberFormat="1" applyFont="1" applyBorder="1" applyAlignment="1">
      <alignment horizontal="center" vertical="top" wrapText="1"/>
    </xf>
    <xf numFmtId="0" fontId="86" fillId="33" borderId="11" xfId="0" applyFont="1" applyFill="1" applyBorder="1" applyAlignment="1">
      <alignment horizontal="center" vertical="top" wrapText="1"/>
    </xf>
    <xf numFmtId="0" fontId="86" fillId="33" borderId="13" xfId="0" applyFont="1" applyFill="1" applyBorder="1" applyAlignment="1">
      <alignment horizontal="center" vertical="top" wrapText="1"/>
    </xf>
    <xf numFmtId="4" fontId="81" fillId="0" borderId="10" xfId="0" applyNumberFormat="1" applyFont="1" applyBorder="1" applyAlignment="1">
      <alignment horizontal="center" vertical="top" wrapText="1"/>
    </xf>
    <xf numFmtId="1" fontId="94" fillId="0" borderId="11" xfId="0" applyNumberFormat="1" applyFont="1" applyBorder="1" applyAlignment="1">
      <alignment horizontal="center" vertical="top" wrapText="1"/>
    </xf>
    <xf numFmtId="1" fontId="94" fillId="0" borderId="12" xfId="0" applyNumberFormat="1" applyFont="1" applyBorder="1" applyAlignment="1">
      <alignment horizontal="center" vertical="top" wrapText="1"/>
    </xf>
    <xf numFmtId="0" fontId="86" fillId="33" borderId="10" xfId="0" applyFont="1" applyFill="1" applyBorder="1" applyAlignment="1">
      <alignment horizontal="center" vertical="top" wrapText="1"/>
    </xf>
    <xf numFmtId="0" fontId="93" fillId="33" borderId="10" xfId="0" applyFont="1" applyFill="1" applyBorder="1" applyAlignment="1">
      <alignment horizontal="center" vertical="top" wrapText="1"/>
    </xf>
    <xf numFmtId="1" fontId="92" fillId="33" borderId="11" xfId="0" applyNumberFormat="1" applyFont="1" applyFill="1" applyBorder="1" applyAlignment="1">
      <alignment horizontal="center" vertical="center" wrapText="1"/>
    </xf>
    <xf numFmtId="1" fontId="92" fillId="33" borderId="12" xfId="0" applyNumberFormat="1" applyFont="1" applyFill="1" applyBorder="1" applyAlignment="1">
      <alignment horizontal="center" vertical="center" wrapText="1"/>
    </xf>
    <xf numFmtId="1" fontId="92" fillId="33" borderId="13" xfId="0" applyNumberFormat="1" applyFont="1" applyFill="1" applyBorder="1" applyAlignment="1">
      <alignment horizontal="center" vertical="center" wrapText="1"/>
    </xf>
    <xf numFmtId="0" fontId="81" fillId="0" borderId="0" xfId="0" applyNumberFormat="1" applyFont="1" applyAlignment="1">
      <alignment horizontal="left" vertical="top" wrapText="1"/>
    </xf>
    <xf numFmtId="0" fontId="86" fillId="33" borderId="17" xfId="0" applyFont="1" applyFill="1" applyBorder="1" applyAlignment="1">
      <alignment horizontal="center" vertical="top" wrapText="1"/>
    </xf>
    <xf numFmtId="0" fontId="93" fillId="0" borderId="0" xfId="0" applyFont="1" applyAlignment="1">
      <alignment horizontal="right" vertical="top"/>
    </xf>
    <xf numFmtId="10" fontId="85" fillId="0" borderId="11" xfId="0" applyNumberFormat="1" applyFont="1" applyBorder="1" applyAlignment="1">
      <alignment horizontal="left" vertical="top" wrapText="1"/>
    </xf>
    <xf numFmtId="10" fontId="85" fillId="0" borderId="12" xfId="0" applyNumberFormat="1" applyFont="1" applyBorder="1" applyAlignment="1">
      <alignment horizontal="left" vertical="top" wrapText="1"/>
    </xf>
    <xf numFmtId="10" fontId="85" fillId="0" borderId="13" xfId="0" applyNumberFormat="1" applyFont="1" applyBorder="1" applyAlignment="1">
      <alignment horizontal="left" vertical="top" wrapText="1"/>
    </xf>
    <xf numFmtId="4" fontId="93" fillId="0" borderId="13" xfId="0" applyNumberFormat="1" applyFont="1" applyBorder="1" applyAlignment="1">
      <alignment horizontal="right" vertical="top" wrapText="1"/>
    </xf>
    <xf numFmtId="0" fontId="86" fillId="33" borderId="10" xfId="0" applyFont="1" applyFill="1" applyBorder="1" applyAlignment="1">
      <alignment horizontal="center" vertical="center" wrapText="1"/>
    </xf>
    <xf numFmtId="4" fontId="93" fillId="0" borderId="14" xfId="0" applyNumberFormat="1" applyFont="1" applyBorder="1" applyAlignment="1">
      <alignment horizontal="right" vertical="top" wrapText="1"/>
    </xf>
    <xf numFmtId="4" fontId="93" fillId="0" borderId="15" xfId="0" applyNumberFormat="1" applyFont="1" applyBorder="1" applyAlignment="1">
      <alignment horizontal="right" vertical="top" wrapText="1"/>
    </xf>
    <xf numFmtId="180" fontId="93" fillId="0" borderId="15" xfId="0" applyNumberFormat="1" applyFont="1" applyBorder="1" applyAlignment="1">
      <alignment horizontal="center" vertical="top" wrapText="1"/>
    </xf>
    <xf numFmtId="180" fontId="93" fillId="0" borderId="16" xfId="0" applyNumberFormat="1" applyFont="1" applyBorder="1" applyAlignment="1">
      <alignment horizontal="center" vertical="top" wrapText="1"/>
    </xf>
    <xf numFmtId="49" fontId="81" fillId="0" borderId="0" xfId="0" applyNumberFormat="1" applyFont="1" applyAlignment="1">
      <alignment horizontal="left" vertical="top" wrapText="1"/>
    </xf>
    <xf numFmtId="10" fontId="85" fillId="0" borderId="19" xfId="0" applyNumberFormat="1" applyFont="1" applyBorder="1" applyAlignment="1">
      <alignment horizontal="center" vertical="top" wrapText="1"/>
    </xf>
    <xf numFmtId="10" fontId="85" fillId="0" borderId="0" xfId="0" applyNumberFormat="1" applyFont="1" applyBorder="1" applyAlignment="1">
      <alignment horizontal="center" vertical="top" wrapText="1"/>
    </xf>
    <xf numFmtId="0" fontId="102" fillId="33" borderId="11" xfId="0" applyFont="1" applyFill="1" applyBorder="1" applyAlignment="1">
      <alignment horizontal="center" wrapText="1"/>
    </xf>
    <xf numFmtId="0" fontId="102" fillId="33" borderId="13" xfId="0" applyFont="1" applyFill="1" applyBorder="1" applyAlignment="1">
      <alignment horizontal="center" wrapText="1"/>
    </xf>
    <xf numFmtId="0" fontId="86" fillId="33" borderId="14" xfId="0" applyFont="1" applyFill="1" applyBorder="1" applyAlignment="1">
      <alignment horizontal="center" vertical="top" wrapText="1"/>
    </xf>
    <xf numFmtId="0" fontId="86" fillId="33" borderId="15" xfId="0" applyFont="1" applyFill="1" applyBorder="1" applyAlignment="1">
      <alignment horizontal="center" vertical="top" wrapText="1"/>
    </xf>
    <xf numFmtId="0" fontId="86" fillId="33" borderId="16" xfId="0" applyFont="1" applyFill="1" applyBorder="1" applyAlignment="1">
      <alignment horizontal="center" vertical="top" wrapText="1"/>
    </xf>
    <xf numFmtId="0" fontId="93" fillId="33" borderId="14" xfId="0" applyFont="1" applyFill="1" applyBorder="1" applyAlignment="1">
      <alignment horizontal="center" vertical="center" wrapText="1"/>
    </xf>
    <xf numFmtId="0" fontId="93" fillId="33" borderId="15" xfId="0" applyFont="1" applyFill="1" applyBorder="1" applyAlignment="1">
      <alignment horizontal="center" vertical="center" wrapText="1"/>
    </xf>
    <xf numFmtId="0" fontId="93" fillId="33" borderId="16" xfId="0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center" vertical="center" wrapText="1"/>
    </xf>
    <xf numFmtId="4" fontId="93" fillId="0" borderId="10" xfId="0" applyNumberFormat="1" applyFont="1" applyBorder="1" applyAlignment="1">
      <alignment horizontal="center" vertical="center" wrapText="1"/>
    </xf>
    <xf numFmtId="4" fontId="93" fillId="0" borderId="14" xfId="0" applyNumberFormat="1" applyFont="1" applyBorder="1" applyAlignment="1">
      <alignment horizontal="right" vertical="center" wrapText="1"/>
    </xf>
    <xf numFmtId="4" fontId="93" fillId="0" borderId="15" xfId="0" applyNumberFormat="1" applyFont="1" applyBorder="1" applyAlignment="1">
      <alignment horizontal="right" vertical="center" wrapText="1"/>
    </xf>
    <xf numFmtId="4" fontId="86" fillId="33" borderId="11" xfId="0" applyNumberFormat="1" applyFont="1" applyFill="1" applyBorder="1" applyAlignment="1">
      <alignment horizontal="center" vertical="center" wrapText="1"/>
    </xf>
    <xf numFmtId="4" fontId="86" fillId="33" borderId="13" xfId="0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 horizontal="left" vertical="center" wrapText="1"/>
    </xf>
    <xf numFmtId="1" fontId="94" fillId="0" borderId="11" xfId="0" applyNumberFormat="1" applyFont="1" applyBorder="1" applyAlignment="1">
      <alignment horizontal="center" vertical="center" wrapText="1"/>
    </xf>
    <xf numFmtId="1" fontId="94" fillId="0" borderId="12" xfId="0" applyNumberFormat="1" applyFont="1" applyBorder="1" applyAlignment="1">
      <alignment horizontal="center" vertical="center" wrapText="1"/>
    </xf>
    <xf numFmtId="0" fontId="86" fillId="33" borderId="17" xfId="0" applyFont="1" applyFill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left" vertical="center" wrapText="1"/>
    </xf>
    <xf numFmtId="0" fontId="83" fillId="33" borderId="16" xfId="0" applyFont="1" applyFill="1" applyBorder="1" applyAlignment="1">
      <alignment horizontal="left" vertical="center" wrapText="1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3" fillId="0" borderId="18" xfId="0" applyFont="1" applyBorder="1" applyAlignment="1">
      <alignment horizontal="left" vertical="center" wrapText="1"/>
    </xf>
    <xf numFmtId="0" fontId="103" fillId="0" borderId="0" xfId="0" applyFont="1" applyAlignment="1">
      <alignment horizontal="left" vertical="top" wrapText="1"/>
    </xf>
    <xf numFmtId="0" fontId="83" fillId="0" borderId="18" xfId="0" applyFont="1" applyBorder="1" applyAlignment="1">
      <alignment horizontal="left" vertical="center" wrapText="1"/>
    </xf>
    <xf numFmtId="0" fontId="103" fillId="0" borderId="19" xfId="0" applyFont="1" applyBorder="1" applyAlignment="1">
      <alignment horizontal="center" vertical="top" wrapText="1"/>
    </xf>
    <xf numFmtId="1" fontId="94" fillId="0" borderId="13" xfId="0" applyNumberFormat="1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top" wrapText="1"/>
    </xf>
    <xf numFmtId="0" fontId="83" fillId="33" borderId="11" xfId="0" applyFont="1" applyFill="1" applyBorder="1" applyAlignment="1">
      <alignment horizontal="left" vertical="center" wrapText="1"/>
    </xf>
    <xf numFmtId="0" fontId="83" fillId="33" borderId="12" xfId="0" applyFont="1" applyFill="1" applyBorder="1" applyAlignment="1">
      <alignment horizontal="left" vertical="center" wrapText="1"/>
    </xf>
    <xf numFmtId="0" fontId="83" fillId="33" borderId="13" xfId="0" applyFont="1" applyFill="1" applyBorder="1" applyAlignment="1">
      <alignment horizontal="left" vertical="center" wrapText="1"/>
    </xf>
    <xf numFmtId="0" fontId="96" fillId="33" borderId="10" xfId="0" applyFont="1" applyFill="1" applyBorder="1" applyAlignment="1">
      <alignment horizontal="center" vertical="center" wrapText="1"/>
    </xf>
    <xf numFmtId="181" fontId="81" fillId="0" borderId="14" xfId="0" applyNumberFormat="1" applyFont="1" applyBorder="1" applyAlignment="1">
      <alignment horizontal="center" vertical="center" wrapText="1"/>
    </xf>
    <xf numFmtId="181" fontId="81" fillId="0" borderId="16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right" vertical="center" wrapText="1"/>
    </xf>
    <xf numFmtId="4" fontId="81" fillId="0" borderId="10" xfId="0" applyNumberFormat="1" applyFont="1" applyBorder="1" applyAlignment="1">
      <alignment horizontal="center" vertical="center" wrapText="1"/>
    </xf>
    <xf numFmtId="49" fontId="81" fillId="0" borderId="0" xfId="0" applyNumberFormat="1" applyFont="1" applyAlignment="1">
      <alignment horizontal="left" wrapText="1"/>
    </xf>
    <xf numFmtId="1" fontId="85" fillId="0" borderId="0" xfId="0" applyNumberFormat="1" applyFont="1" applyAlignment="1">
      <alignment horizontal="right"/>
    </xf>
    <xf numFmtId="4" fontId="81" fillId="0" borderId="14" xfId="0" applyNumberFormat="1" applyFont="1" applyBorder="1" applyAlignment="1">
      <alignment horizontal="center" vertical="center" wrapText="1"/>
    </xf>
    <xf numFmtId="4" fontId="81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8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strike/>
      </font>
      <fill>
        <patternFill>
          <bgColor theme="5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strike/>
      </font>
      <fill>
        <patternFill>
          <bgColor theme="5" tint="0.7999799847602844"/>
        </patternFill>
      </fill>
    </dxf>
    <dxf>
      <font>
        <strike/>
      </font>
      <fill>
        <patternFill>
          <bgColor theme="5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strike/>
      </font>
      <fill>
        <patternFill>
          <bgColor theme="5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strike/>
      </font>
      <fill>
        <patternFill>
          <bgColor theme="5" tint="0.7999799847602844"/>
        </patternFill>
      </fill>
    </dxf>
    <dxf>
      <font>
        <strike/>
      </font>
      <fill>
        <patternFill>
          <bgColor theme="5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strike/>
      </font>
      <fill>
        <patternFill>
          <bgColor theme="5" tint="0.7999799847602844"/>
        </patternFill>
      </fill>
    </dxf>
    <dxf>
      <font>
        <strike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266700</xdr:colOff>
      <xdr:row>0</xdr:row>
      <xdr:rowOff>0</xdr:rowOff>
    </xdr:to>
    <xdr:pic>
      <xdr:nvPicPr>
        <xdr:cNvPr id="1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7067550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314325</xdr:rowOff>
    </xdr:from>
    <xdr:to>
      <xdr:col>3</xdr:col>
      <xdr:colOff>447675</xdr:colOff>
      <xdr:row>2</xdr:row>
      <xdr:rowOff>314325</xdr:rowOff>
    </xdr:to>
    <xdr:pic>
      <xdr:nvPicPr>
        <xdr:cNvPr id="2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5419725" y="12954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190500</xdr:rowOff>
    </xdr:from>
    <xdr:to>
      <xdr:col>4</xdr:col>
      <xdr:colOff>266700</xdr:colOff>
      <xdr:row>3</xdr:row>
      <xdr:rowOff>228600</xdr:rowOff>
    </xdr:to>
    <xdr:pic>
      <xdr:nvPicPr>
        <xdr:cNvPr id="3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7067550" y="1524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238125</xdr:rowOff>
    </xdr:from>
    <xdr:to>
      <xdr:col>4</xdr:col>
      <xdr:colOff>647700</xdr:colOff>
      <xdr:row>1</xdr:row>
      <xdr:rowOff>238125</xdr:rowOff>
    </xdr:to>
    <xdr:pic>
      <xdr:nvPicPr>
        <xdr:cNvPr id="4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6835" b="28495"/>
        <a:stretch>
          <a:fillRect/>
        </a:stretch>
      </xdr:blipFill>
      <xdr:spPr>
        <a:xfrm>
          <a:off x="7115175" y="6096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190500</xdr:rowOff>
    </xdr:from>
    <xdr:to>
      <xdr:col>4</xdr:col>
      <xdr:colOff>266700</xdr:colOff>
      <xdr:row>3</xdr:row>
      <xdr:rowOff>228600</xdr:rowOff>
    </xdr:to>
    <xdr:pic>
      <xdr:nvPicPr>
        <xdr:cNvPr id="5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7067550" y="1524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7</xdr:row>
      <xdr:rowOff>352425</xdr:rowOff>
    </xdr:from>
    <xdr:to>
      <xdr:col>7</xdr:col>
      <xdr:colOff>561975</xdr:colOff>
      <xdr:row>7</xdr:row>
      <xdr:rowOff>685800</xdr:rowOff>
    </xdr:to>
    <xdr:pic>
      <xdr:nvPicPr>
        <xdr:cNvPr id="1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4010025" y="287655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7</xdr:row>
      <xdr:rowOff>133350</xdr:rowOff>
    </xdr:from>
    <xdr:to>
      <xdr:col>13</xdr:col>
      <xdr:colOff>1047750</xdr:colOff>
      <xdr:row>7</xdr:row>
      <xdr:rowOff>485775</xdr:rowOff>
    </xdr:to>
    <xdr:pic>
      <xdr:nvPicPr>
        <xdr:cNvPr id="2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/>
        <a:stretch>
          <a:fillRect/>
        </a:stretch>
      </xdr:blipFill>
      <xdr:spPr>
        <a:xfrm>
          <a:off x="8124825" y="2657475"/>
          <a:ext cx="981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7</xdr:row>
      <xdr:rowOff>514350</xdr:rowOff>
    </xdr:from>
    <xdr:to>
      <xdr:col>11</xdr:col>
      <xdr:colOff>866775</xdr:colOff>
      <xdr:row>7</xdr:row>
      <xdr:rowOff>942975</xdr:rowOff>
    </xdr:to>
    <xdr:pic>
      <xdr:nvPicPr>
        <xdr:cNvPr id="3" name="Picture 21" descr="C:\Temp\KClipboardExport\sssqszn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3038475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7</xdr:row>
      <xdr:rowOff>771525</xdr:rowOff>
    </xdr:from>
    <xdr:to>
      <xdr:col>12</xdr:col>
      <xdr:colOff>704850</xdr:colOff>
      <xdr:row>7</xdr:row>
      <xdr:rowOff>1095375</xdr:rowOff>
    </xdr:to>
    <xdr:pic>
      <xdr:nvPicPr>
        <xdr:cNvPr id="4" name="Picture 19" descr="C:\Temp\KClipboardExport\8c4wnzh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3295650"/>
          <a:ext cx="638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8</xdr:row>
      <xdr:rowOff>228600</xdr:rowOff>
    </xdr:from>
    <xdr:to>
      <xdr:col>10</xdr:col>
      <xdr:colOff>485775</xdr:colOff>
      <xdr:row>8</xdr:row>
      <xdr:rowOff>428625</xdr:rowOff>
    </xdr:to>
    <xdr:pic>
      <xdr:nvPicPr>
        <xdr:cNvPr id="5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5915025" y="38862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</xdr:row>
      <xdr:rowOff>238125</xdr:rowOff>
    </xdr:from>
    <xdr:to>
      <xdr:col>13</xdr:col>
      <xdr:colOff>647700</xdr:colOff>
      <xdr:row>6</xdr:row>
      <xdr:rowOff>571500</xdr:rowOff>
    </xdr:to>
    <xdr:pic>
      <xdr:nvPicPr>
        <xdr:cNvPr id="6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6835" b="28495"/>
        <a:stretch>
          <a:fillRect/>
        </a:stretch>
      </xdr:blipFill>
      <xdr:spPr>
        <a:xfrm>
          <a:off x="8105775" y="21431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11</xdr:row>
      <xdr:rowOff>9525</xdr:rowOff>
    </xdr:from>
    <xdr:to>
      <xdr:col>12</xdr:col>
      <xdr:colOff>647700</xdr:colOff>
      <xdr:row>11</xdr:row>
      <xdr:rowOff>276225</xdr:rowOff>
    </xdr:to>
    <xdr:pic>
      <xdr:nvPicPr>
        <xdr:cNvPr id="7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3398" b="32678"/>
        <a:stretch>
          <a:fillRect/>
        </a:stretch>
      </xdr:blipFill>
      <xdr:spPr>
        <a:xfrm>
          <a:off x="7400925" y="54483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8</xdr:row>
      <xdr:rowOff>228600</xdr:rowOff>
    </xdr:from>
    <xdr:to>
      <xdr:col>10</xdr:col>
      <xdr:colOff>485775</xdr:colOff>
      <xdr:row>8</xdr:row>
      <xdr:rowOff>228600</xdr:rowOff>
    </xdr:to>
    <xdr:pic>
      <xdr:nvPicPr>
        <xdr:cNvPr id="8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5915025" y="38862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1</xdr:row>
      <xdr:rowOff>0</xdr:rowOff>
    </xdr:from>
    <xdr:to>
      <xdr:col>14</xdr:col>
      <xdr:colOff>485775</xdr:colOff>
      <xdr:row>1</xdr:row>
      <xdr:rowOff>0</xdr:rowOff>
    </xdr:to>
    <xdr:pic>
      <xdr:nvPicPr>
        <xdr:cNvPr id="1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12592050" y="190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</xdr:row>
      <xdr:rowOff>314325</xdr:rowOff>
    </xdr:from>
    <xdr:to>
      <xdr:col>9</xdr:col>
      <xdr:colOff>561975</xdr:colOff>
      <xdr:row>3</xdr:row>
      <xdr:rowOff>314325</xdr:rowOff>
    </xdr:to>
    <xdr:pic>
      <xdr:nvPicPr>
        <xdr:cNvPr id="2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8801100" y="146685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</xdr:row>
      <xdr:rowOff>447675</xdr:rowOff>
    </xdr:from>
    <xdr:to>
      <xdr:col>13</xdr:col>
      <xdr:colOff>590550</xdr:colOff>
      <xdr:row>3</xdr:row>
      <xdr:rowOff>447675</xdr:rowOff>
    </xdr:to>
    <xdr:pic>
      <xdr:nvPicPr>
        <xdr:cNvPr id="3" name="Picture 21" descr="C:\Temp\KClipboardExport\sssqszn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1600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</xdr:row>
      <xdr:rowOff>676275</xdr:rowOff>
    </xdr:from>
    <xdr:to>
      <xdr:col>14</xdr:col>
      <xdr:colOff>704850</xdr:colOff>
      <xdr:row>3</xdr:row>
      <xdr:rowOff>676275</xdr:rowOff>
    </xdr:to>
    <xdr:pic>
      <xdr:nvPicPr>
        <xdr:cNvPr id="4" name="Picture 19" descr="C:\Temp\KClipboardExport\8c4wnzh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9650" y="18288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4</xdr:row>
      <xdr:rowOff>342900</xdr:rowOff>
    </xdr:from>
    <xdr:to>
      <xdr:col>12</xdr:col>
      <xdr:colOff>485775</xdr:colOff>
      <xdr:row>4</xdr:row>
      <xdr:rowOff>342900</xdr:rowOff>
    </xdr:to>
    <xdr:pic>
      <xdr:nvPicPr>
        <xdr:cNvPr id="5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10877550" y="26955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</xdr:row>
      <xdr:rowOff>238125</xdr:rowOff>
    </xdr:from>
    <xdr:to>
      <xdr:col>16</xdr:col>
      <xdr:colOff>647700</xdr:colOff>
      <xdr:row>2</xdr:row>
      <xdr:rowOff>238125</xdr:rowOff>
    </xdr:to>
    <xdr:pic>
      <xdr:nvPicPr>
        <xdr:cNvPr id="6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6835" b="28495"/>
        <a:stretch>
          <a:fillRect/>
        </a:stretch>
      </xdr:blipFill>
      <xdr:spPr>
        <a:xfrm>
          <a:off x="13868400" y="10668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26</xdr:row>
      <xdr:rowOff>28575</xdr:rowOff>
    </xdr:from>
    <xdr:to>
      <xdr:col>15</xdr:col>
      <xdr:colOff>600075</xdr:colOff>
      <xdr:row>26</xdr:row>
      <xdr:rowOff>209550</xdr:rowOff>
    </xdr:to>
    <xdr:pic>
      <xdr:nvPicPr>
        <xdr:cNvPr id="7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3398" b="32678"/>
        <a:stretch>
          <a:fillRect/>
        </a:stretch>
      </xdr:blipFill>
      <xdr:spPr>
        <a:xfrm>
          <a:off x="13144500" y="12468225"/>
          <a:ext cx="552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4</xdr:row>
      <xdr:rowOff>342900</xdr:rowOff>
    </xdr:from>
    <xdr:to>
      <xdr:col>12</xdr:col>
      <xdr:colOff>485775</xdr:colOff>
      <xdr:row>4</xdr:row>
      <xdr:rowOff>342900</xdr:rowOff>
    </xdr:to>
    <xdr:pic>
      <xdr:nvPicPr>
        <xdr:cNvPr id="8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10877550" y="26955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</xdr:row>
      <xdr:rowOff>304800</xdr:rowOff>
    </xdr:from>
    <xdr:to>
      <xdr:col>9</xdr:col>
      <xdr:colOff>609600</xdr:colOff>
      <xdr:row>3</xdr:row>
      <xdr:rowOff>647700</xdr:rowOff>
    </xdr:to>
    <xdr:pic>
      <xdr:nvPicPr>
        <xdr:cNvPr id="9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8772525" y="14573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3</xdr:row>
      <xdr:rowOff>504825</xdr:rowOff>
    </xdr:from>
    <xdr:to>
      <xdr:col>13</xdr:col>
      <xdr:colOff>914400</xdr:colOff>
      <xdr:row>3</xdr:row>
      <xdr:rowOff>885825</xdr:rowOff>
    </xdr:to>
    <xdr:pic>
      <xdr:nvPicPr>
        <xdr:cNvPr id="10" name="Picture 21" descr="C:\Temp\KClipboardExport\sssqszn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657350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</xdr:row>
      <xdr:rowOff>819150</xdr:rowOff>
    </xdr:from>
    <xdr:to>
      <xdr:col>14</xdr:col>
      <xdr:colOff>685800</xdr:colOff>
      <xdr:row>3</xdr:row>
      <xdr:rowOff>1104900</xdr:rowOff>
    </xdr:to>
    <xdr:pic>
      <xdr:nvPicPr>
        <xdr:cNvPr id="11" name="Picture 19" descr="C:\Temp\KClipboardExport\8c4wnzh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20600" y="1971675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2</xdr:row>
      <xdr:rowOff>57150</xdr:rowOff>
    </xdr:from>
    <xdr:to>
      <xdr:col>16</xdr:col>
      <xdr:colOff>942975</xdr:colOff>
      <xdr:row>3</xdr:row>
      <xdr:rowOff>152400</xdr:rowOff>
    </xdr:to>
    <xdr:pic>
      <xdr:nvPicPr>
        <xdr:cNvPr id="12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6835" b="28495"/>
        <a:stretch>
          <a:fillRect/>
        </a:stretch>
      </xdr:blipFill>
      <xdr:spPr>
        <a:xfrm>
          <a:off x="14030325" y="885825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4</xdr:row>
      <xdr:rowOff>9525</xdr:rowOff>
    </xdr:from>
    <xdr:to>
      <xdr:col>12</xdr:col>
      <xdr:colOff>571500</xdr:colOff>
      <xdr:row>4</xdr:row>
      <xdr:rowOff>304800</xdr:rowOff>
    </xdr:to>
    <xdr:pic>
      <xdr:nvPicPr>
        <xdr:cNvPr id="13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10963275" y="236220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219075</xdr:colOff>
      <xdr:row>0</xdr:row>
      <xdr:rowOff>0</xdr:rowOff>
    </xdr:from>
    <xdr:to>
      <xdr:col>15</xdr:col>
      <xdr:colOff>485775</xdr:colOff>
      <xdr:row>0</xdr:row>
      <xdr:rowOff>0</xdr:rowOff>
    </xdr:to>
    <xdr:pic>
      <xdr:nvPicPr>
        <xdr:cNvPr id="1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10067925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314325</xdr:rowOff>
    </xdr:from>
    <xdr:to>
      <xdr:col>8</xdr:col>
      <xdr:colOff>561975</xdr:colOff>
      <xdr:row>2</xdr:row>
      <xdr:rowOff>314325</xdr:rowOff>
    </xdr:to>
    <xdr:pic>
      <xdr:nvPicPr>
        <xdr:cNvPr id="2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4886325" y="123825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</xdr:row>
      <xdr:rowOff>447675</xdr:rowOff>
    </xdr:from>
    <xdr:to>
      <xdr:col>14</xdr:col>
      <xdr:colOff>590550</xdr:colOff>
      <xdr:row>2</xdr:row>
      <xdr:rowOff>447675</xdr:rowOff>
    </xdr:to>
    <xdr:pic>
      <xdr:nvPicPr>
        <xdr:cNvPr id="3" name="Picture 21" descr="C:\Temp\KClipboardExport\sssqszn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13716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</xdr:row>
      <xdr:rowOff>676275</xdr:rowOff>
    </xdr:from>
    <xdr:to>
      <xdr:col>15</xdr:col>
      <xdr:colOff>704850</xdr:colOff>
      <xdr:row>2</xdr:row>
      <xdr:rowOff>676275</xdr:rowOff>
    </xdr:to>
    <xdr:pic>
      <xdr:nvPicPr>
        <xdr:cNvPr id="4" name="Picture 19" descr="C:\Temp\KClipboardExport\8c4wnzh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15525" y="16002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3</xdr:row>
      <xdr:rowOff>228600</xdr:rowOff>
    </xdr:from>
    <xdr:to>
      <xdr:col>13</xdr:col>
      <xdr:colOff>485775</xdr:colOff>
      <xdr:row>3</xdr:row>
      <xdr:rowOff>228600</xdr:rowOff>
    </xdr:to>
    <xdr:pic>
      <xdr:nvPicPr>
        <xdr:cNvPr id="5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8353425" y="23526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</xdr:row>
      <xdr:rowOff>238125</xdr:rowOff>
    </xdr:from>
    <xdr:to>
      <xdr:col>17</xdr:col>
      <xdr:colOff>647700</xdr:colOff>
      <xdr:row>1</xdr:row>
      <xdr:rowOff>238125</xdr:rowOff>
    </xdr:to>
    <xdr:pic>
      <xdr:nvPicPr>
        <xdr:cNvPr id="6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6835" b="28495"/>
        <a:stretch>
          <a:fillRect/>
        </a:stretch>
      </xdr:blipFill>
      <xdr:spPr>
        <a:xfrm>
          <a:off x="11344275" y="5524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561975</xdr:colOff>
      <xdr:row>12</xdr:row>
      <xdr:rowOff>28575</xdr:rowOff>
    </xdr:from>
    <xdr:to>
      <xdr:col>16</xdr:col>
      <xdr:colOff>390525</xdr:colOff>
      <xdr:row>12</xdr:row>
      <xdr:rowOff>209550</xdr:rowOff>
    </xdr:to>
    <xdr:pic>
      <xdr:nvPicPr>
        <xdr:cNvPr id="7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3398" b="32678"/>
        <a:stretch>
          <a:fillRect/>
        </a:stretch>
      </xdr:blipFill>
      <xdr:spPr>
        <a:xfrm>
          <a:off x="10410825" y="3914775"/>
          <a:ext cx="552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3</xdr:row>
      <xdr:rowOff>228600</xdr:rowOff>
    </xdr:from>
    <xdr:to>
      <xdr:col>13</xdr:col>
      <xdr:colOff>485775</xdr:colOff>
      <xdr:row>3</xdr:row>
      <xdr:rowOff>228600</xdr:rowOff>
    </xdr:to>
    <xdr:pic>
      <xdr:nvPicPr>
        <xdr:cNvPr id="8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8353425" y="23526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2</xdr:row>
      <xdr:rowOff>304800</xdr:rowOff>
    </xdr:from>
    <xdr:to>
      <xdr:col>8</xdr:col>
      <xdr:colOff>609600</xdr:colOff>
      <xdr:row>2</xdr:row>
      <xdr:rowOff>647700</xdr:rowOff>
    </xdr:to>
    <xdr:pic>
      <xdr:nvPicPr>
        <xdr:cNvPr id="9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4857750" y="12287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</xdr:row>
      <xdr:rowOff>504825</xdr:rowOff>
    </xdr:from>
    <xdr:to>
      <xdr:col>14</xdr:col>
      <xdr:colOff>914400</xdr:colOff>
      <xdr:row>2</xdr:row>
      <xdr:rowOff>885825</xdr:rowOff>
    </xdr:to>
    <xdr:pic>
      <xdr:nvPicPr>
        <xdr:cNvPr id="10" name="Picture 21" descr="C:\Temp\KClipboardExport\sssqszn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428750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</xdr:row>
      <xdr:rowOff>819150</xdr:rowOff>
    </xdr:from>
    <xdr:to>
      <xdr:col>15</xdr:col>
      <xdr:colOff>685800</xdr:colOff>
      <xdr:row>2</xdr:row>
      <xdr:rowOff>1104900</xdr:rowOff>
    </xdr:to>
    <xdr:pic>
      <xdr:nvPicPr>
        <xdr:cNvPr id="11" name="Picture 19" descr="C:\Temp\KClipboardExport\8c4wnzh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6475" y="1743075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1</xdr:row>
      <xdr:rowOff>57150</xdr:rowOff>
    </xdr:from>
    <xdr:to>
      <xdr:col>17</xdr:col>
      <xdr:colOff>942975</xdr:colOff>
      <xdr:row>1</xdr:row>
      <xdr:rowOff>466725</xdr:rowOff>
    </xdr:to>
    <xdr:pic>
      <xdr:nvPicPr>
        <xdr:cNvPr id="12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6835" b="28495"/>
        <a:stretch>
          <a:fillRect/>
        </a:stretch>
      </xdr:blipFill>
      <xdr:spPr>
        <a:xfrm>
          <a:off x="11506200" y="3714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3</xdr:row>
      <xdr:rowOff>9525</xdr:rowOff>
    </xdr:from>
    <xdr:to>
      <xdr:col>13</xdr:col>
      <xdr:colOff>561975</xdr:colOff>
      <xdr:row>3</xdr:row>
      <xdr:rowOff>209550</xdr:rowOff>
    </xdr:to>
    <xdr:pic>
      <xdr:nvPicPr>
        <xdr:cNvPr id="13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8429625" y="21336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0</xdr:rowOff>
    </xdr:from>
    <xdr:to>
      <xdr:col>13</xdr:col>
      <xdr:colOff>485775</xdr:colOff>
      <xdr:row>0</xdr:row>
      <xdr:rowOff>0</xdr:rowOff>
    </xdr:to>
    <xdr:pic>
      <xdr:nvPicPr>
        <xdr:cNvPr id="1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8763000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314325</xdr:rowOff>
    </xdr:from>
    <xdr:to>
      <xdr:col>8</xdr:col>
      <xdr:colOff>561975</xdr:colOff>
      <xdr:row>2</xdr:row>
      <xdr:rowOff>314325</xdr:rowOff>
    </xdr:to>
    <xdr:pic>
      <xdr:nvPicPr>
        <xdr:cNvPr id="2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4972050" y="123825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</xdr:row>
      <xdr:rowOff>447675</xdr:rowOff>
    </xdr:from>
    <xdr:to>
      <xdr:col>12</xdr:col>
      <xdr:colOff>590550</xdr:colOff>
      <xdr:row>2</xdr:row>
      <xdr:rowOff>447675</xdr:rowOff>
    </xdr:to>
    <xdr:pic>
      <xdr:nvPicPr>
        <xdr:cNvPr id="3" name="Picture 21" descr="C:\Temp\KClipboardExport\sssqszn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13716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</xdr:row>
      <xdr:rowOff>676275</xdr:rowOff>
    </xdr:from>
    <xdr:to>
      <xdr:col>13</xdr:col>
      <xdr:colOff>704850</xdr:colOff>
      <xdr:row>2</xdr:row>
      <xdr:rowOff>676275</xdr:rowOff>
    </xdr:to>
    <xdr:pic>
      <xdr:nvPicPr>
        <xdr:cNvPr id="4" name="Picture 19" descr="C:\Temp\KClipboardExport\8c4wnzh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10600" y="16002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3</xdr:row>
      <xdr:rowOff>342900</xdr:rowOff>
    </xdr:from>
    <xdr:to>
      <xdr:col>11</xdr:col>
      <xdr:colOff>485775</xdr:colOff>
      <xdr:row>3</xdr:row>
      <xdr:rowOff>342900</xdr:rowOff>
    </xdr:to>
    <xdr:pic>
      <xdr:nvPicPr>
        <xdr:cNvPr id="5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7048500" y="2466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</xdr:row>
      <xdr:rowOff>238125</xdr:rowOff>
    </xdr:from>
    <xdr:to>
      <xdr:col>15</xdr:col>
      <xdr:colOff>647700</xdr:colOff>
      <xdr:row>1</xdr:row>
      <xdr:rowOff>238125</xdr:rowOff>
    </xdr:to>
    <xdr:pic>
      <xdr:nvPicPr>
        <xdr:cNvPr id="6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6835" b="28495"/>
        <a:stretch>
          <a:fillRect/>
        </a:stretch>
      </xdr:blipFill>
      <xdr:spPr>
        <a:xfrm>
          <a:off x="10039350" y="5524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561975</xdr:colOff>
      <xdr:row>12</xdr:row>
      <xdr:rowOff>28575</xdr:rowOff>
    </xdr:from>
    <xdr:to>
      <xdr:col>14</xdr:col>
      <xdr:colOff>390525</xdr:colOff>
      <xdr:row>12</xdr:row>
      <xdr:rowOff>209550</xdr:rowOff>
    </xdr:to>
    <xdr:pic>
      <xdr:nvPicPr>
        <xdr:cNvPr id="7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3398" b="32678"/>
        <a:stretch>
          <a:fillRect/>
        </a:stretch>
      </xdr:blipFill>
      <xdr:spPr>
        <a:xfrm>
          <a:off x="9105900" y="4086225"/>
          <a:ext cx="552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3</xdr:row>
      <xdr:rowOff>342900</xdr:rowOff>
    </xdr:from>
    <xdr:to>
      <xdr:col>11</xdr:col>
      <xdr:colOff>485775</xdr:colOff>
      <xdr:row>3</xdr:row>
      <xdr:rowOff>342900</xdr:rowOff>
    </xdr:to>
    <xdr:pic>
      <xdr:nvPicPr>
        <xdr:cNvPr id="8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7048500" y="2466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2</xdr:row>
      <xdr:rowOff>304800</xdr:rowOff>
    </xdr:from>
    <xdr:to>
      <xdr:col>8</xdr:col>
      <xdr:colOff>609600</xdr:colOff>
      <xdr:row>2</xdr:row>
      <xdr:rowOff>647700</xdr:rowOff>
    </xdr:to>
    <xdr:pic>
      <xdr:nvPicPr>
        <xdr:cNvPr id="9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4943475" y="12287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</xdr:row>
      <xdr:rowOff>504825</xdr:rowOff>
    </xdr:from>
    <xdr:to>
      <xdr:col>12</xdr:col>
      <xdr:colOff>914400</xdr:colOff>
      <xdr:row>2</xdr:row>
      <xdr:rowOff>885825</xdr:rowOff>
    </xdr:to>
    <xdr:pic>
      <xdr:nvPicPr>
        <xdr:cNvPr id="10" name="Picture 21" descr="C:\Temp\KClipboardExport\sssqszn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428750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</xdr:row>
      <xdr:rowOff>819150</xdr:rowOff>
    </xdr:from>
    <xdr:to>
      <xdr:col>13</xdr:col>
      <xdr:colOff>685800</xdr:colOff>
      <xdr:row>2</xdr:row>
      <xdr:rowOff>1104900</xdr:rowOff>
    </xdr:to>
    <xdr:pic>
      <xdr:nvPicPr>
        <xdr:cNvPr id="11" name="Picture 19" descr="C:\Temp\KClipboardExport\8c4wnzh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91550" y="1743075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1</xdr:row>
      <xdr:rowOff>57150</xdr:rowOff>
    </xdr:from>
    <xdr:to>
      <xdr:col>15</xdr:col>
      <xdr:colOff>942975</xdr:colOff>
      <xdr:row>1</xdr:row>
      <xdr:rowOff>466725</xdr:rowOff>
    </xdr:to>
    <xdr:pic>
      <xdr:nvPicPr>
        <xdr:cNvPr id="12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6835" b="28495"/>
        <a:stretch>
          <a:fillRect/>
        </a:stretch>
      </xdr:blipFill>
      <xdr:spPr>
        <a:xfrm>
          <a:off x="10201275" y="3714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9525</xdr:rowOff>
    </xdr:from>
    <xdr:to>
      <xdr:col>11</xdr:col>
      <xdr:colOff>571500</xdr:colOff>
      <xdr:row>3</xdr:row>
      <xdr:rowOff>304800</xdr:rowOff>
    </xdr:to>
    <xdr:pic>
      <xdr:nvPicPr>
        <xdr:cNvPr id="13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7134225" y="213360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1</xdr:row>
      <xdr:rowOff>28575</xdr:rowOff>
    </xdr:from>
    <xdr:to>
      <xdr:col>8</xdr:col>
      <xdr:colOff>9525</xdr:colOff>
      <xdr:row>1</xdr:row>
      <xdr:rowOff>190500</xdr:rowOff>
    </xdr:to>
    <xdr:pic>
      <xdr:nvPicPr>
        <xdr:cNvPr id="1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3429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257175</xdr:rowOff>
    </xdr:from>
    <xdr:to>
      <xdr:col>7</xdr:col>
      <xdr:colOff>619125</xdr:colOff>
      <xdr:row>1</xdr:row>
      <xdr:rowOff>285750</xdr:rowOff>
    </xdr:to>
    <xdr:pic>
      <xdr:nvPicPr>
        <xdr:cNvPr id="15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257175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0</xdr:rowOff>
    </xdr:from>
    <xdr:to>
      <xdr:col>14</xdr:col>
      <xdr:colOff>485775</xdr:colOff>
      <xdr:row>0</xdr:row>
      <xdr:rowOff>0</xdr:rowOff>
    </xdr:to>
    <xdr:pic>
      <xdr:nvPicPr>
        <xdr:cNvPr id="1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9334500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314325</xdr:rowOff>
    </xdr:from>
    <xdr:to>
      <xdr:col>9</xdr:col>
      <xdr:colOff>561975</xdr:colOff>
      <xdr:row>2</xdr:row>
      <xdr:rowOff>314325</xdr:rowOff>
    </xdr:to>
    <xdr:pic>
      <xdr:nvPicPr>
        <xdr:cNvPr id="2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5543550" y="123825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</xdr:row>
      <xdr:rowOff>447675</xdr:rowOff>
    </xdr:from>
    <xdr:to>
      <xdr:col>13</xdr:col>
      <xdr:colOff>590550</xdr:colOff>
      <xdr:row>2</xdr:row>
      <xdr:rowOff>447675</xdr:rowOff>
    </xdr:to>
    <xdr:pic>
      <xdr:nvPicPr>
        <xdr:cNvPr id="3" name="Picture 21" descr="C:\Temp\KClipboardExport\sssqszn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13716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</xdr:row>
      <xdr:rowOff>676275</xdr:rowOff>
    </xdr:from>
    <xdr:to>
      <xdr:col>14</xdr:col>
      <xdr:colOff>704850</xdr:colOff>
      <xdr:row>2</xdr:row>
      <xdr:rowOff>676275</xdr:rowOff>
    </xdr:to>
    <xdr:pic>
      <xdr:nvPicPr>
        <xdr:cNvPr id="4" name="Picture 19" descr="C:\Temp\KClipboardExport\8c4wnzh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16002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3</xdr:row>
      <xdr:rowOff>342900</xdr:rowOff>
    </xdr:from>
    <xdr:to>
      <xdr:col>12</xdr:col>
      <xdr:colOff>485775</xdr:colOff>
      <xdr:row>3</xdr:row>
      <xdr:rowOff>342900</xdr:rowOff>
    </xdr:to>
    <xdr:pic>
      <xdr:nvPicPr>
        <xdr:cNvPr id="5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7620000" y="2466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1</xdr:row>
      <xdr:rowOff>238125</xdr:rowOff>
    </xdr:from>
    <xdr:to>
      <xdr:col>16</xdr:col>
      <xdr:colOff>647700</xdr:colOff>
      <xdr:row>1</xdr:row>
      <xdr:rowOff>238125</xdr:rowOff>
    </xdr:to>
    <xdr:pic>
      <xdr:nvPicPr>
        <xdr:cNvPr id="6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6835" b="28495"/>
        <a:stretch>
          <a:fillRect/>
        </a:stretch>
      </xdr:blipFill>
      <xdr:spPr>
        <a:xfrm>
          <a:off x="10610850" y="5524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561975</xdr:colOff>
      <xdr:row>12</xdr:row>
      <xdr:rowOff>28575</xdr:rowOff>
    </xdr:from>
    <xdr:to>
      <xdr:col>15</xdr:col>
      <xdr:colOff>390525</xdr:colOff>
      <xdr:row>12</xdr:row>
      <xdr:rowOff>209550</xdr:rowOff>
    </xdr:to>
    <xdr:pic>
      <xdr:nvPicPr>
        <xdr:cNvPr id="7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3398" b="32678"/>
        <a:stretch>
          <a:fillRect/>
        </a:stretch>
      </xdr:blipFill>
      <xdr:spPr>
        <a:xfrm>
          <a:off x="9677400" y="4086225"/>
          <a:ext cx="552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3</xdr:row>
      <xdr:rowOff>342900</xdr:rowOff>
    </xdr:from>
    <xdr:to>
      <xdr:col>12</xdr:col>
      <xdr:colOff>485775</xdr:colOff>
      <xdr:row>3</xdr:row>
      <xdr:rowOff>342900</xdr:rowOff>
    </xdr:to>
    <xdr:pic>
      <xdr:nvPicPr>
        <xdr:cNvPr id="8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7620000" y="2466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</xdr:row>
      <xdr:rowOff>304800</xdr:rowOff>
    </xdr:from>
    <xdr:to>
      <xdr:col>9</xdr:col>
      <xdr:colOff>609600</xdr:colOff>
      <xdr:row>2</xdr:row>
      <xdr:rowOff>647700</xdr:rowOff>
    </xdr:to>
    <xdr:pic>
      <xdr:nvPicPr>
        <xdr:cNvPr id="9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5514975" y="12287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</xdr:row>
      <xdr:rowOff>504825</xdr:rowOff>
    </xdr:from>
    <xdr:to>
      <xdr:col>13</xdr:col>
      <xdr:colOff>914400</xdr:colOff>
      <xdr:row>2</xdr:row>
      <xdr:rowOff>885825</xdr:rowOff>
    </xdr:to>
    <xdr:pic>
      <xdr:nvPicPr>
        <xdr:cNvPr id="10" name="Picture 21" descr="C:\Temp\KClipboardExport\sssqszn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1428750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</xdr:row>
      <xdr:rowOff>819150</xdr:rowOff>
    </xdr:from>
    <xdr:to>
      <xdr:col>14</xdr:col>
      <xdr:colOff>685800</xdr:colOff>
      <xdr:row>2</xdr:row>
      <xdr:rowOff>1104900</xdr:rowOff>
    </xdr:to>
    <xdr:pic>
      <xdr:nvPicPr>
        <xdr:cNvPr id="11" name="Picture 19" descr="C:\Temp\KClipboardExport\8c4wnzh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63050" y="1743075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1</xdr:row>
      <xdr:rowOff>57150</xdr:rowOff>
    </xdr:from>
    <xdr:to>
      <xdr:col>16</xdr:col>
      <xdr:colOff>942975</xdr:colOff>
      <xdr:row>1</xdr:row>
      <xdr:rowOff>466725</xdr:rowOff>
    </xdr:to>
    <xdr:pic>
      <xdr:nvPicPr>
        <xdr:cNvPr id="12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6835" b="28495"/>
        <a:stretch>
          <a:fillRect/>
        </a:stretch>
      </xdr:blipFill>
      <xdr:spPr>
        <a:xfrm>
          <a:off x="10772775" y="3714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3</xdr:row>
      <xdr:rowOff>9525</xdr:rowOff>
    </xdr:from>
    <xdr:to>
      <xdr:col>12</xdr:col>
      <xdr:colOff>571500</xdr:colOff>
      <xdr:row>3</xdr:row>
      <xdr:rowOff>304800</xdr:rowOff>
    </xdr:to>
    <xdr:pic>
      <xdr:nvPicPr>
        <xdr:cNvPr id="13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7705725" y="213360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704850</xdr:colOff>
      <xdr:row>1</xdr:row>
      <xdr:rowOff>28575</xdr:rowOff>
    </xdr:from>
    <xdr:to>
      <xdr:col>9</xdr:col>
      <xdr:colOff>9525</xdr:colOff>
      <xdr:row>1</xdr:row>
      <xdr:rowOff>190500</xdr:rowOff>
    </xdr:to>
    <xdr:pic>
      <xdr:nvPicPr>
        <xdr:cNvPr id="1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3429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257175</xdr:rowOff>
    </xdr:from>
    <xdr:to>
      <xdr:col>8</xdr:col>
      <xdr:colOff>619125</xdr:colOff>
      <xdr:row>1</xdr:row>
      <xdr:rowOff>285750</xdr:rowOff>
    </xdr:to>
    <xdr:pic>
      <xdr:nvPicPr>
        <xdr:cNvPr id="15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257175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7</xdr:row>
      <xdr:rowOff>285750</xdr:rowOff>
    </xdr:from>
    <xdr:to>
      <xdr:col>5</xdr:col>
      <xdr:colOff>514350</xdr:colOff>
      <xdr:row>7</xdr:row>
      <xdr:rowOff>581025</xdr:rowOff>
    </xdr:to>
    <xdr:pic>
      <xdr:nvPicPr>
        <xdr:cNvPr id="1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3200400" y="30289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7</xdr:row>
      <xdr:rowOff>514350</xdr:rowOff>
    </xdr:from>
    <xdr:to>
      <xdr:col>9</xdr:col>
      <xdr:colOff>866775</xdr:colOff>
      <xdr:row>7</xdr:row>
      <xdr:rowOff>942975</xdr:rowOff>
    </xdr:to>
    <xdr:pic>
      <xdr:nvPicPr>
        <xdr:cNvPr id="2" name="Picture 21" descr="C:\Temp\KClipboardExport\sssqszn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25755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771525</xdr:rowOff>
    </xdr:from>
    <xdr:to>
      <xdr:col>10</xdr:col>
      <xdr:colOff>704850</xdr:colOff>
      <xdr:row>7</xdr:row>
      <xdr:rowOff>1104900</xdr:rowOff>
    </xdr:to>
    <xdr:pic>
      <xdr:nvPicPr>
        <xdr:cNvPr id="3" name="Picture 19" descr="C:\Temp\KClipboardExport\8c4wnzh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3514725"/>
          <a:ext cx="638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8</xdr:row>
      <xdr:rowOff>161925</xdr:rowOff>
    </xdr:from>
    <xdr:to>
      <xdr:col>8</xdr:col>
      <xdr:colOff>514350</xdr:colOff>
      <xdr:row>8</xdr:row>
      <xdr:rowOff>428625</xdr:rowOff>
    </xdr:to>
    <xdr:pic>
      <xdr:nvPicPr>
        <xdr:cNvPr id="4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5029200" y="484822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7</xdr:row>
      <xdr:rowOff>133350</xdr:rowOff>
    </xdr:from>
    <xdr:to>
      <xdr:col>11</xdr:col>
      <xdr:colOff>847725</xdr:colOff>
      <xdr:row>7</xdr:row>
      <xdr:rowOff>485775</xdr:rowOff>
    </xdr:to>
    <xdr:pic>
      <xdr:nvPicPr>
        <xdr:cNvPr id="5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/>
        <a:stretch>
          <a:fillRect/>
        </a:stretch>
      </xdr:blipFill>
      <xdr:spPr>
        <a:xfrm>
          <a:off x="7210425" y="2876550"/>
          <a:ext cx="781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17</xdr:row>
      <xdr:rowOff>9525</xdr:rowOff>
    </xdr:from>
    <xdr:to>
      <xdr:col>10</xdr:col>
      <xdr:colOff>295275</xdr:colOff>
      <xdr:row>17</xdr:row>
      <xdr:rowOff>333375</xdr:rowOff>
    </xdr:to>
    <xdr:pic>
      <xdr:nvPicPr>
        <xdr:cNvPr id="6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6723" b="33061"/>
        <a:stretch>
          <a:fillRect/>
        </a:stretch>
      </xdr:blipFill>
      <xdr:spPr>
        <a:xfrm>
          <a:off x="5819775" y="6800850"/>
          <a:ext cx="866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6</xdr:row>
      <xdr:rowOff>238125</xdr:rowOff>
    </xdr:from>
    <xdr:to>
      <xdr:col>11</xdr:col>
      <xdr:colOff>647700</xdr:colOff>
      <xdr:row>6</xdr:row>
      <xdr:rowOff>495300</xdr:rowOff>
    </xdr:to>
    <xdr:pic>
      <xdr:nvPicPr>
        <xdr:cNvPr id="7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6835" b="28495"/>
        <a:stretch>
          <a:fillRect/>
        </a:stretch>
      </xdr:blipFill>
      <xdr:spPr>
        <a:xfrm>
          <a:off x="7334250" y="2009775"/>
          <a:ext cx="457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6</xdr:row>
      <xdr:rowOff>790575</xdr:rowOff>
    </xdr:from>
    <xdr:to>
      <xdr:col>13</xdr:col>
      <xdr:colOff>542925</xdr:colOff>
      <xdr:row>7</xdr:row>
      <xdr:rowOff>76200</xdr:rowOff>
    </xdr:to>
    <xdr:pic>
      <xdr:nvPicPr>
        <xdr:cNvPr id="8" name="Picture 1" descr="C:\Temp\KClipboardExport\7d4qbwfz.gif"/>
        <xdr:cNvPicPr preferRelativeResize="1">
          <a:picLocks noChangeAspect="1"/>
        </xdr:cNvPicPr>
      </xdr:nvPicPr>
      <xdr:blipFill>
        <a:blip r:embed="rId1"/>
        <a:srcRect t="13635" r="56835" b="28495"/>
        <a:stretch>
          <a:fillRect/>
        </a:stretch>
      </xdr:blipFill>
      <xdr:spPr>
        <a:xfrm>
          <a:off x="8734425" y="2562225"/>
          <a:ext cx="457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7</xdr:row>
      <xdr:rowOff>771525</xdr:rowOff>
    </xdr:from>
    <xdr:to>
      <xdr:col>5</xdr:col>
      <xdr:colOff>504825</xdr:colOff>
      <xdr:row>7</xdr:row>
      <xdr:rowOff>1066800</xdr:rowOff>
    </xdr:to>
    <xdr:pic>
      <xdr:nvPicPr>
        <xdr:cNvPr id="9" name="Рисунок 1" descr="C:\Temp\KClipboardExport\l41eo45a.gif"/>
        <xdr:cNvPicPr preferRelativeResize="1">
          <a:picLocks noChangeAspect="1"/>
        </xdr:cNvPicPr>
      </xdr:nvPicPr>
      <xdr:blipFill>
        <a:blip r:embed="rId1"/>
        <a:srcRect l="68182" t="17999" b="24000"/>
        <a:stretch>
          <a:fillRect/>
        </a:stretch>
      </xdr:blipFill>
      <xdr:spPr>
        <a:xfrm>
          <a:off x="3190875" y="3514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1009650</xdr:colOff>
      <xdr:row>5</xdr:row>
      <xdr:rowOff>28575</xdr:rowOff>
    </xdr:from>
    <xdr:to>
      <xdr:col>2</xdr:col>
      <xdr:colOff>1466850</xdr:colOff>
      <xdr:row>5</xdr:row>
      <xdr:rowOff>381000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704975"/>
          <a:ext cx="457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5</xdr:row>
      <xdr:rowOff>161925</xdr:rowOff>
    </xdr:from>
    <xdr:to>
      <xdr:col>4</xdr:col>
      <xdr:colOff>1485900</xdr:colOff>
      <xdr:row>5</xdr:row>
      <xdr:rowOff>409575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838325"/>
          <a:ext cx="1228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1000125</xdr:colOff>
      <xdr:row>5</xdr:row>
      <xdr:rowOff>38100</xdr:rowOff>
    </xdr:from>
    <xdr:to>
      <xdr:col>2</xdr:col>
      <xdr:colOff>1543050</xdr:colOff>
      <xdr:row>5</xdr:row>
      <xdr:rowOff>314325</xdr:rowOff>
    </xdr:to>
    <xdr:pic>
      <xdr:nvPicPr>
        <xdr:cNvPr id="1" name="Picture 71" descr="C:\Temp\KClipboardExport\2ic0bma5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343025"/>
          <a:ext cx="542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5</xdr:row>
      <xdr:rowOff>66675</xdr:rowOff>
    </xdr:from>
    <xdr:to>
      <xdr:col>4</xdr:col>
      <xdr:colOff>1590675</xdr:colOff>
      <xdr:row>5</xdr:row>
      <xdr:rowOff>419100</xdr:rowOff>
    </xdr:to>
    <xdr:pic>
      <xdr:nvPicPr>
        <xdr:cNvPr id="2" name="Picture 75" descr="C:\Temp\KClipboardExport\9mxrhpa1.t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3716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5</xdr:row>
      <xdr:rowOff>9525</xdr:rowOff>
    </xdr:from>
    <xdr:to>
      <xdr:col>2</xdr:col>
      <xdr:colOff>1333500</xdr:colOff>
      <xdr:row>5</xdr:row>
      <xdr:rowOff>285750</xdr:rowOff>
    </xdr:to>
    <xdr:pic>
      <xdr:nvPicPr>
        <xdr:cNvPr id="1" name="Picture 71" descr="C:\Temp\KClipboardExport\2ic0bma5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14450"/>
          <a:ext cx="542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5</xdr:row>
      <xdr:rowOff>66675</xdr:rowOff>
    </xdr:from>
    <xdr:to>
      <xdr:col>6</xdr:col>
      <xdr:colOff>1590675</xdr:colOff>
      <xdr:row>6</xdr:row>
      <xdr:rowOff>28575</xdr:rowOff>
    </xdr:to>
    <xdr:pic>
      <xdr:nvPicPr>
        <xdr:cNvPr id="2" name="Picture 75" descr="C:\Temp\KClipboardExport\9mxrhpa1.t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371600"/>
          <a:ext cx="1409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.140625" style="91" customWidth="1"/>
    <col min="2" max="2" width="27.00390625" style="90" customWidth="1"/>
    <col min="3" max="3" width="39.421875" style="91" customWidth="1"/>
    <col min="4" max="4" width="62.421875" style="79" customWidth="1"/>
    <col min="5" max="5" width="77.7109375" style="79" customWidth="1"/>
    <col min="6" max="6" width="72.28125" style="79" customWidth="1"/>
    <col min="7" max="16384" width="9.140625" style="79" customWidth="1"/>
  </cols>
  <sheetData>
    <row r="1" spans="1:3" ht="33.75" customHeight="1">
      <c r="A1" s="156" t="s">
        <v>34</v>
      </c>
      <c r="B1" s="156"/>
      <c r="C1" s="156"/>
    </row>
    <row r="2" spans="1:3" ht="15" customHeight="1">
      <c r="A2" s="157"/>
      <c r="B2" s="157"/>
      <c r="C2" s="157"/>
    </row>
    <row r="3" spans="1:3" ht="15.75">
      <c r="A3" s="158" t="s">
        <v>0</v>
      </c>
      <c r="B3" s="158"/>
      <c r="C3" s="158"/>
    </row>
    <row r="4" spans="1:6" s="1" customFormat="1" ht="33.75" customHeight="1">
      <c r="A4" s="2"/>
      <c r="B4" s="4"/>
      <c r="C4" s="77" t="s">
        <v>110</v>
      </c>
      <c r="D4" s="76" t="s">
        <v>105</v>
      </c>
      <c r="E4" s="77" t="s">
        <v>106</v>
      </c>
      <c r="F4" s="77" t="s">
        <v>140</v>
      </c>
    </row>
    <row r="5" spans="1:6" ht="33" customHeight="1">
      <c r="A5" s="92">
        <v>1</v>
      </c>
      <c r="B5" s="80" t="s">
        <v>1</v>
      </c>
      <c r="C5" s="80" t="s">
        <v>98</v>
      </c>
      <c r="D5" s="80" t="s">
        <v>98</v>
      </c>
      <c r="E5" s="80" t="s">
        <v>98</v>
      </c>
      <c r="F5" s="80" t="s">
        <v>98</v>
      </c>
    </row>
    <row r="6" spans="1:6" ht="64.5" customHeight="1">
      <c r="A6" s="92">
        <v>2</v>
      </c>
      <c r="B6" s="80" t="s">
        <v>99</v>
      </c>
      <c r="C6" s="80" t="s">
        <v>102</v>
      </c>
      <c r="D6" s="80" t="s">
        <v>102</v>
      </c>
      <c r="E6" s="80" t="s">
        <v>102</v>
      </c>
      <c r="F6" s="80" t="s">
        <v>102</v>
      </c>
    </row>
    <row r="7" spans="1:7" ht="330.75" customHeight="1">
      <c r="A7" s="92">
        <v>3</v>
      </c>
      <c r="B7" s="80" t="s">
        <v>100</v>
      </c>
      <c r="C7" s="80" t="s">
        <v>113</v>
      </c>
      <c r="D7" s="80" t="s">
        <v>112</v>
      </c>
      <c r="E7" s="80" t="s">
        <v>129</v>
      </c>
      <c r="F7" s="80" t="s">
        <v>135</v>
      </c>
      <c r="G7" s="81"/>
    </row>
    <row r="8" spans="1:16" ht="91.5" customHeight="1">
      <c r="A8" s="92">
        <v>4</v>
      </c>
      <c r="B8" s="80" t="s">
        <v>101</v>
      </c>
      <c r="C8" s="82"/>
      <c r="D8" s="83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29.25" customHeight="1">
      <c r="A9" s="161" t="s">
        <v>3</v>
      </c>
      <c r="B9" s="162"/>
      <c r="C9" s="163"/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2:16" ht="15.75" customHeight="1">
      <c r="B10" s="85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2:16" ht="15.75" customHeight="1">
      <c r="B11" s="159" t="s">
        <v>4</v>
      </c>
      <c r="C11" s="159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3" ht="15.75">
      <c r="B12" s="85"/>
      <c r="C12" s="85"/>
    </row>
    <row r="13" spans="1:3" ht="15.75">
      <c r="A13" s="164" t="s">
        <v>8</v>
      </c>
      <c r="B13" s="164"/>
      <c r="C13" s="87" t="s">
        <v>5</v>
      </c>
    </row>
    <row r="14" spans="2:3" ht="15.75">
      <c r="B14" s="85"/>
      <c r="C14" s="85"/>
    </row>
    <row r="15" spans="2:3" ht="15.75">
      <c r="B15" s="88" t="s">
        <v>6</v>
      </c>
      <c r="C15" s="85"/>
    </row>
    <row r="16" spans="2:3" ht="15.75">
      <c r="B16" s="89"/>
      <c r="C16" s="85"/>
    </row>
    <row r="17" spans="2:3" ht="29.25" customHeight="1">
      <c r="B17" s="160" t="s">
        <v>7</v>
      </c>
      <c r="C17" s="160"/>
    </row>
    <row r="18" spans="1:4" ht="215.25" customHeight="1">
      <c r="A18" s="155" t="s">
        <v>111</v>
      </c>
      <c r="B18" s="155"/>
      <c r="C18" s="155"/>
      <c r="D18" s="155"/>
    </row>
  </sheetData>
  <sheetProtection/>
  <mergeCells count="8">
    <mergeCell ref="A18:D18"/>
    <mergeCell ref="A1:C1"/>
    <mergeCell ref="A2:C2"/>
    <mergeCell ref="A3:C3"/>
    <mergeCell ref="B11:C11"/>
    <mergeCell ref="B17:C17"/>
    <mergeCell ref="A9:C9"/>
    <mergeCell ref="A13:B13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B16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36.140625" style="3" customWidth="1"/>
    <col min="2" max="2" width="49.00390625" style="2" customWidth="1"/>
    <col min="3" max="16384" width="9.140625" style="1" customWidth="1"/>
  </cols>
  <sheetData>
    <row r="1" spans="1:2" ht="21.75" customHeight="1">
      <c r="A1" s="156" t="s">
        <v>34</v>
      </c>
      <c r="B1" s="156"/>
    </row>
    <row r="2" spans="1:2" ht="54.75" customHeight="1">
      <c r="A2" s="156"/>
      <c r="B2" s="156"/>
    </row>
    <row r="3" spans="1:2" ht="15.75">
      <c r="A3" s="224" t="s">
        <v>0</v>
      </c>
      <c r="B3" s="224"/>
    </row>
    <row r="4" spans="1:2" ht="15.75">
      <c r="A4" s="4"/>
      <c r="B4" s="4"/>
    </row>
    <row r="5" spans="1:2" ht="86.25" customHeight="1">
      <c r="A5" s="5" t="s">
        <v>1</v>
      </c>
      <c r="B5" s="5"/>
    </row>
    <row r="6" spans="1:2" ht="133.5" customHeight="1">
      <c r="A6" s="5" t="s">
        <v>2</v>
      </c>
      <c r="B6" s="5" t="s">
        <v>64</v>
      </c>
    </row>
    <row r="7" spans="1:2" ht="91.5" customHeight="1">
      <c r="A7" s="5" t="s">
        <v>65</v>
      </c>
      <c r="B7" s="6" t="s">
        <v>21</v>
      </c>
    </row>
    <row r="8" spans="1:2" ht="29.25" customHeight="1">
      <c r="A8" s="225" t="s">
        <v>3</v>
      </c>
      <c r="B8" s="226"/>
    </row>
    <row r="9" spans="1:2" ht="15.75">
      <c r="A9" s="28"/>
      <c r="B9" s="28"/>
    </row>
    <row r="10" spans="1:2" ht="15.75">
      <c r="A10" s="227" t="s">
        <v>4</v>
      </c>
      <c r="B10" s="227"/>
    </row>
    <row r="11" spans="1:2" ht="15.75">
      <c r="A11" s="28"/>
      <c r="B11" s="28"/>
    </row>
    <row r="12" spans="1:2" ht="15.75">
      <c r="A12" s="29" t="s">
        <v>8</v>
      </c>
      <c r="B12" s="29" t="s">
        <v>5</v>
      </c>
    </row>
    <row r="13" spans="1:2" ht="15.75">
      <c r="A13" s="28"/>
      <c r="B13" s="28"/>
    </row>
    <row r="14" spans="1:2" ht="15.75">
      <c r="A14" s="8" t="s">
        <v>6</v>
      </c>
      <c r="B14" s="28"/>
    </row>
    <row r="15" spans="1:2" ht="15.75">
      <c r="A15" s="9"/>
      <c r="B15" s="28"/>
    </row>
    <row r="16" spans="1:2" ht="29.25" customHeight="1">
      <c r="A16" s="228" t="s">
        <v>7</v>
      </c>
      <c r="B16" s="228"/>
    </row>
  </sheetData>
  <sheetProtection/>
  <mergeCells count="6">
    <mergeCell ref="A1:B1"/>
    <mergeCell ref="A2:B2"/>
    <mergeCell ref="A3:B3"/>
    <mergeCell ref="A8:B8"/>
    <mergeCell ref="A10:B10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24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5.421875" style="46" customWidth="1"/>
    <col min="2" max="2" width="41.421875" style="0" customWidth="1"/>
    <col min="3" max="3" width="36.8515625" style="0" customWidth="1"/>
    <col min="4" max="4" width="19.28125" style="0" customWidth="1"/>
    <col min="5" max="5" width="25.8515625" style="0" customWidth="1"/>
  </cols>
  <sheetData>
    <row r="1" spans="1:5" ht="19.5" customHeight="1">
      <c r="A1" s="218" t="s">
        <v>55</v>
      </c>
      <c r="B1" s="218"/>
      <c r="C1" s="218"/>
      <c r="D1" s="218"/>
      <c r="E1" s="218"/>
    </row>
    <row r="2" spans="1:5" ht="21.75" customHeight="1">
      <c r="A2" s="229" t="s">
        <v>52</v>
      </c>
      <c r="B2" s="229"/>
      <c r="C2" s="229"/>
      <c r="D2" s="229"/>
      <c r="E2" s="229"/>
    </row>
    <row r="3" spans="1:7" ht="35.25" customHeight="1">
      <c r="A3" s="232"/>
      <c r="B3" s="232"/>
      <c r="C3" s="232"/>
      <c r="D3" s="232"/>
      <c r="E3" s="232"/>
      <c r="F3" s="32"/>
      <c r="G3" s="32"/>
    </row>
    <row r="4" spans="1:7" ht="15" customHeight="1">
      <c r="A4" s="231" t="s">
        <v>53</v>
      </c>
      <c r="B4" s="231"/>
      <c r="C4" s="231"/>
      <c r="D4" s="231"/>
      <c r="E4" s="231"/>
      <c r="F4" s="32"/>
      <c r="G4" s="32"/>
    </row>
    <row r="5" spans="1:5" ht="11.25" customHeight="1">
      <c r="A5" s="42"/>
      <c r="B5" s="1"/>
      <c r="C5" s="1"/>
      <c r="D5" s="1"/>
      <c r="E5" s="1"/>
    </row>
    <row r="6" spans="1:9" ht="90" customHeight="1">
      <c r="A6" s="48" t="s">
        <v>9</v>
      </c>
      <c r="B6" s="30" t="s">
        <v>23</v>
      </c>
      <c r="C6" s="35" t="s">
        <v>56</v>
      </c>
      <c r="D6" s="30" t="s">
        <v>24</v>
      </c>
      <c r="E6" s="33" t="s">
        <v>57</v>
      </c>
      <c r="I6" s="22"/>
    </row>
    <row r="7" spans="1:5" ht="15">
      <c r="A7" s="43">
        <v>1</v>
      </c>
      <c r="B7" s="14">
        <v>2</v>
      </c>
      <c r="C7" s="14">
        <v>3</v>
      </c>
      <c r="D7" s="14">
        <v>4</v>
      </c>
      <c r="E7" s="14" t="s">
        <v>54</v>
      </c>
    </row>
    <row r="8" spans="1:5" ht="15">
      <c r="A8" s="44">
        <v>1</v>
      </c>
      <c r="B8" s="37"/>
      <c r="C8" s="15"/>
      <c r="D8" s="15"/>
      <c r="E8" s="15">
        <f>C8*D8</f>
        <v>0</v>
      </c>
    </row>
    <row r="9" spans="1:5" ht="15">
      <c r="A9" s="44">
        <v>2</v>
      </c>
      <c r="B9" s="37"/>
      <c r="C9" s="15"/>
      <c r="D9" s="15"/>
      <c r="E9" s="15">
        <f aca="true" t="shared" si="0" ref="E9:E14">C9*D9</f>
        <v>0</v>
      </c>
    </row>
    <row r="10" spans="1:5" ht="15">
      <c r="A10" s="44">
        <v>3</v>
      </c>
      <c r="B10" s="37"/>
      <c r="C10" s="15"/>
      <c r="D10" s="15"/>
      <c r="E10" s="15">
        <f t="shared" si="0"/>
        <v>0</v>
      </c>
    </row>
    <row r="11" spans="1:5" ht="15">
      <c r="A11" s="44">
        <v>4</v>
      </c>
      <c r="B11" s="37"/>
      <c r="C11" s="15"/>
      <c r="D11" s="15"/>
      <c r="E11" s="15">
        <f t="shared" si="0"/>
        <v>0</v>
      </c>
    </row>
    <row r="12" spans="1:5" ht="15">
      <c r="A12" s="44">
        <v>5</v>
      </c>
      <c r="B12" s="37"/>
      <c r="C12" s="15"/>
      <c r="D12" s="15"/>
      <c r="E12" s="15">
        <f t="shared" si="0"/>
        <v>0</v>
      </c>
    </row>
    <row r="13" spans="1:5" ht="15">
      <c r="A13" s="44">
        <v>6</v>
      </c>
      <c r="B13" s="37"/>
      <c r="C13" s="15"/>
      <c r="D13" s="15"/>
      <c r="E13" s="15">
        <f t="shared" si="0"/>
        <v>0</v>
      </c>
    </row>
    <row r="14" spans="1:5" ht="15">
      <c r="A14" s="44">
        <v>7</v>
      </c>
      <c r="B14" s="37"/>
      <c r="C14" s="15"/>
      <c r="D14" s="15"/>
      <c r="E14" s="15">
        <f t="shared" si="0"/>
        <v>0</v>
      </c>
    </row>
    <row r="15" spans="1:5" ht="6" customHeight="1">
      <c r="A15" s="47"/>
      <c r="B15" s="39"/>
      <c r="C15" s="39"/>
      <c r="D15" s="39"/>
      <c r="E15" s="26"/>
    </row>
    <row r="16" spans="1:5" ht="33" customHeight="1">
      <c r="A16" s="214" t="s">
        <v>32</v>
      </c>
      <c r="B16" s="215"/>
      <c r="C16" s="215"/>
      <c r="D16" s="215"/>
      <c r="E16" s="16">
        <f>SUM(E8:E15)</f>
        <v>0</v>
      </c>
    </row>
    <row r="17" spans="1:5" ht="15">
      <c r="A17" s="42"/>
      <c r="B17" s="41"/>
      <c r="C17" s="10"/>
      <c r="D17" s="10"/>
      <c r="E17" s="10"/>
    </row>
    <row r="18" spans="2:5" ht="15">
      <c r="B18" s="41"/>
      <c r="C18" s="41"/>
      <c r="D18" s="41"/>
      <c r="E18" s="41"/>
    </row>
    <row r="19" spans="2:5" ht="15">
      <c r="B19" s="41"/>
      <c r="C19" s="41"/>
      <c r="D19" s="41"/>
      <c r="E19" s="41"/>
    </row>
    <row r="20" spans="2:5" ht="15">
      <c r="B20" s="41"/>
      <c r="C20" s="41"/>
      <c r="D20" s="41"/>
      <c r="E20" s="41"/>
    </row>
    <row r="21" spans="2:5" ht="15">
      <c r="B21" s="41"/>
      <c r="C21" s="41"/>
      <c r="D21" s="41"/>
      <c r="E21" s="41"/>
    </row>
    <row r="22" spans="2:5" ht="15">
      <c r="B22" s="41"/>
      <c r="C22" s="41"/>
      <c r="D22" s="41"/>
      <c r="E22" s="41"/>
    </row>
    <row r="23" spans="2:5" ht="15">
      <c r="B23" s="41"/>
      <c r="C23" s="41"/>
      <c r="D23" s="41"/>
      <c r="E23" s="41"/>
    </row>
    <row r="24" spans="2:5" ht="15">
      <c r="B24" s="41"/>
      <c r="C24" s="41"/>
      <c r="D24" s="41"/>
      <c r="E24" s="41"/>
    </row>
  </sheetData>
  <sheetProtection/>
  <mergeCells count="5">
    <mergeCell ref="A16:D16"/>
    <mergeCell ref="A4:E4"/>
    <mergeCell ref="A1:E1"/>
    <mergeCell ref="A2:E2"/>
    <mergeCell ref="A3:E3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26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5.421875" style="46" customWidth="1"/>
    <col min="2" max="2" width="26.8515625" style="0" customWidth="1"/>
    <col min="3" max="3" width="32.7109375" style="0" customWidth="1"/>
    <col min="4" max="4" width="14.421875" style="0" customWidth="1"/>
    <col min="5" max="5" width="14.28125" style="0" customWidth="1"/>
    <col min="6" max="6" width="13.421875" style="0" customWidth="1"/>
    <col min="7" max="7" width="24.00390625" style="0" customWidth="1"/>
  </cols>
  <sheetData>
    <row r="1" spans="1:7" ht="19.5" customHeight="1">
      <c r="A1" s="218" t="s">
        <v>55</v>
      </c>
      <c r="B1" s="218"/>
      <c r="C1" s="218"/>
      <c r="D1" s="218"/>
      <c r="E1" s="218"/>
      <c r="F1" s="218"/>
      <c r="G1" s="218"/>
    </row>
    <row r="2" spans="1:7" ht="21.75" customHeight="1">
      <c r="A2" s="229" t="s">
        <v>52</v>
      </c>
      <c r="B2" s="229"/>
      <c r="C2" s="229"/>
      <c r="D2" s="229"/>
      <c r="E2" s="229"/>
      <c r="F2" s="229"/>
      <c r="G2" s="229"/>
    </row>
    <row r="3" spans="1:9" ht="35.25" customHeight="1">
      <c r="A3" s="232"/>
      <c r="B3" s="232"/>
      <c r="C3" s="232"/>
      <c r="D3" s="232"/>
      <c r="E3" s="232"/>
      <c r="F3" s="232"/>
      <c r="G3" s="232"/>
      <c r="H3" s="32"/>
      <c r="I3" s="32"/>
    </row>
    <row r="4" spans="1:9" ht="15" customHeight="1">
      <c r="A4" s="233" t="s">
        <v>53</v>
      </c>
      <c r="B4" s="233"/>
      <c r="C4" s="233"/>
      <c r="D4" s="233"/>
      <c r="E4" s="233"/>
      <c r="F4" s="233"/>
      <c r="G4" s="233"/>
      <c r="H4" s="32"/>
      <c r="I4" s="32"/>
    </row>
    <row r="5" spans="1:7" ht="11.25" customHeight="1">
      <c r="A5" s="42"/>
      <c r="B5" s="1"/>
      <c r="C5" s="1"/>
      <c r="D5" s="1"/>
      <c r="E5" s="1"/>
      <c r="F5" s="1"/>
      <c r="G5" s="1"/>
    </row>
    <row r="6" spans="1:11" ht="30.75" customHeight="1">
      <c r="A6" s="221" t="s">
        <v>9</v>
      </c>
      <c r="B6" s="211" t="s">
        <v>23</v>
      </c>
      <c r="C6" s="211" t="s">
        <v>63</v>
      </c>
      <c r="D6" s="195" t="s">
        <v>50</v>
      </c>
      <c r="E6" s="195"/>
      <c r="F6" s="195"/>
      <c r="G6" s="216" t="s">
        <v>58</v>
      </c>
      <c r="K6" s="22"/>
    </row>
    <row r="7" spans="1:11" ht="54" customHeight="1">
      <c r="A7" s="234"/>
      <c r="B7" s="212"/>
      <c r="C7" s="212"/>
      <c r="D7" s="31" t="s">
        <v>51</v>
      </c>
      <c r="E7" s="31" t="s">
        <v>48</v>
      </c>
      <c r="F7" s="31" t="s">
        <v>49</v>
      </c>
      <c r="G7" s="217"/>
      <c r="K7" s="22"/>
    </row>
    <row r="8" spans="1:7" ht="15">
      <c r="A8" s="43">
        <v>1</v>
      </c>
      <c r="B8" s="14">
        <v>2</v>
      </c>
      <c r="C8" s="14">
        <v>3</v>
      </c>
      <c r="D8" s="34" t="s">
        <v>59</v>
      </c>
      <c r="E8" s="34" t="s">
        <v>60</v>
      </c>
      <c r="F8" s="34" t="s">
        <v>62</v>
      </c>
      <c r="G8" s="14" t="s">
        <v>61</v>
      </c>
    </row>
    <row r="9" spans="1:7" ht="15">
      <c r="A9" s="44">
        <v>1</v>
      </c>
      <c r="B9" s="37"/>
      <c r="C9" s="15"/>
      <c r="D9" s="15"/>
      <c r="E9" s="15"/>
      <c r="F9" s="15">
        <f>D9*E9</f>
        <v>0</v>
      </c>
      <c r="G9" s="15">
        <f>C9*F9</f>
        <v>0</v>
      </c>
    </row>
    <row r="10" spans="1:7" ht="15">
      <c r="A10" s="44">
        <v>2</v>
      </c>
      <c r="B10" s="37"/>
      <c r="C10" s="15"/>
      <c r="D10" s="15"/>
      <c r="E10" s="15"/>
      <c r="F10" s="15">
        <f aca="true" t="shared" si="0" ref="F10:F15">D10*E10</f>
        <v>0</v>
      </c>
      <c r="G10" s="15">
        <f aca="true" t="shared" si="1" ref="G10:G15">C10*F10</f>
        <v>0</v>
      </c>
    </row>
    <row r="11" spans="1:7" ht="15">
      <c r="A11" s="44">
        <v>3</v>
      </c>
      <c r="B11" s="37"/>
      <c r="C11" s="15"/>
      <c r="D11" s="15"/>
      <c r="E11" s="15"/>
      <c r="F11" s="15">
        <f t="shared" si="0"/>
        <v>0</v>
      </c>
      <c r="G11" s="15">
        <f t="shared" si="1"/>
        <v>0</v>
      </c>
    </row>
    <row r="12" spans="1:7" ht="15">
      <c r="A12" s="44">
        <v>4</v>
      </c>
      <c r="B12" s="37"/>
      <c r="C12" s="15"/>
      <c r="D12" s="15"/>
      <c r="E12" s="15"/>
      <c r="F12" s="15">
        <f t="shared" si="0"/>
        <v>0</v>
      </c>
      <c r="G12" s="15">
        <f t="shared" si="1"/>
        <v>0</v>
      </c>
    </row>
    <row r="13" spans="1:7" ht="15">
      <c r="A13" s="44">
        <v>5</v>
      </c>
      <c r="B13" s="37"/>
      <c r="C13" s="15"/>
      <c r="D13" s="15"/>
      <c r="E13" s="15"/>
      <c r="F13" s="15">
        <f t="shared" si="0"/>
        <v>0</v>
      </c>
      <c r="G13" s="15">
        <f t="shared" si="1"/>
        <v>0</v>
      </c>
    </row>
    <row r="14" spans="1:7" ht="15">
      <c r="A14" s="44">
        <v>6</v>
      </c>
      <c r="B14" s="37"/>
      <c r="C14" s="15"/>
      <c r="D14" s="15"/>
      <c r="E14" s="15"/>
      <c r="F14" s="15">
        <f t="shared" si="0"/>
        <v>0</v>
      </c>
      <c r="G14" s="15">
        <f t="shared" si="1"/>
        <v>0</v>
      </c>
    </row>
    <row r="15" spans="1:7" ht="15">
      <c r="A15" s="44">
        <v>7</v>
      </c>
      <c r="B15" s="37"/>
      <c r="C15" s="15"/>
      <c r="D15" s="15"/>
      <c r="E15" s="15"/>
      <c r="F15" s="15">
        <f t="shared" si="0"/>
        <v>0</v>
      </c>
      <c r="G15" s="15">
        <f t="shared" si="1"/>
        <v>0</v>
      </c>
    </row>
    <row r="16" spans="1:7" ht="6" customHeight="1">
      <c r="A16" s="47"/>
      <c r="B16" s="39"/>
      <c r="C16" s="39"/>
      <c r="D16" s="39"/>
      <c r="E16" s="39"/>
      <c r="F16" s="39"/>
      <c r="G16" s="26"/>
    </row>
    <row r="17" spans="1:7" ht="33" customHeight="1">
      <c r="A17" s="214" t="s">
        <v>32</v>
      </c>
      <c r="B17" s="215"/>
      <c r="C17" s="215"/>
      <c r="D17" s="215"/>
      <c r="E17" s="215"/>
      <c r="F17" s="215"/>
      <c r="G17" s="16">
        <f>SUM(G9:G16)</f>
        <v>0</v>
      </c>
    </row>
    <row r="18" spans="1:7" ht="15">
      <c r="A18" s="42"/>
      <c r="B18" s="41"/>
      <c r="C18" s="10"/>
      <c r="D18" s="10"/>
      <c r="E18" s="10"/>
      <c r="F18" s="10"/>
      <c r="G18" s="10"/>
    </row>
    <row r="19" spans="2:7" ht="15">
      <c r="B19" s="41"/>
      <c r="C19" s="41"/>
      <c r="D19" s="41"/>
      <c r="E19" s="41"/>
      <c r="F19" s="41"/>
      <c r="G19" s="41"/>
    </row>
    <row r="20" spans="2:7" ht="15">
      <c r="B20" s="41"/>
      <c r="C20" s="41"/>
      <c r="D20" s="41"/>
      <c r="E20" s="41"/>
      <c r="F20" s="41"/>
      <c r="G20" s="41"/>
    </row>
    <row r="21" spans="2:7" ht="15">
      <c r="B21" s="41"/>
      <c r="C21" s="41"/>
      <c r="D21" s="41"/>
      <c r="E21" s="41"/>
      <c r="F21" s="41"/>
      <c r="G21" s="41"/>
    </row>
    <row r="22" spans="2:7" ht="15">
      <c r="B22" s="41"/>
      <c r="C22" s="41"/>
      <c r="D22" s="41"/>
      <c r="E22" s="41"/>
      <c r="F22" s="41"/>
      <c r="G22" s="41"/>
    </row>
    <row r="23" spans="2:7" ht="15">
      <c r="B23" s="41"/>
      <c r="C23" s="41"/>
      <c r="D23" s="41"/>
      <c r="E23" s="41"/>
      <c r="F23" s="41"/>
      <c r="G23" s="41"/>
    </row>
    <row r="24" spans="2:7" ht="15">
      <c r="B24" s="41"/>
      <c r="C24" s="41"/>
      <c r="D24" s="41"/>
      <c r="E24" s="41"/>
      <c r="F24" s="41"/>
      <c r="G24" s="41"/>
    </row>
    <row r="25" spans="2:7" ht="15">
      <c r="B25" s="41"/>
      <c r="C25" s="41"/>
      <c r="D25" s="41"/>
      <c r="E25" s="41"/>
      <c r="F25" s="41"/>
      <c r="G25" s="41"/>
    </row>
    <row r="26" spans="2:7" ht="15">
      <c r="B26" s="41"/>
      <c r="C26" s="41"/>
      <c r="D26" s="41"/>
      <c r="E26" s="41"/>
      <c r="F26" s="41"/>
      <c r="G26" s="41"/>
    </row>
  </sheetData>
  <sheetProtection/>
  <mergeCells count="10">
    <mergeCell ref="A1:G1"/>
    <mergeCell ref="A2:G2"/>
    <mergeCell ref="A3:G3"/>
    <mergeCell ref="A4:G4"/>
    <mergeCell ref="A17:F17"/>
    <mergeCell ref="D6:F6"/>
    <mergeCell ref="A6:A7"/>
    <mergeCell ref="B6:B7"/>
    <mergeCell ref="C6:C7"/>
    <mergeCell ref="G6:G7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6633"/>
  </sheetPr>
  <dimension ref="A1:B14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32.140625" style="0" customWidth="1"/>
    <col min="2" max="2" width="54.421875" style="0" customWidth="1"/>
  </cols>
  <sheetData>
    <row r="1" spans="1:2" ht="15.75">
      <c r="A1" s="7"/>
      <c r="B1" s="8" t="s">
        <v>12</v>
      </c>
    </row>
    <row r="2" spans="1:2" ht="32.25" customHeight="1">
      <c r="A2" s="156" t="s">
        <v>13</v>
      </c>
      <c r="B2" s="156"/>
    </row>
    <row r="3" spans="1:2" ht="33.75" customHeight="1">
      <c r="A3" s="156"/>
      <c r="B3" s="156"/>
    </row>
    <row r="4" spans="1:2" ht="15.75">
      <c r="A4" s="235" t="s">
        <v>0</v>
      </c>
      <c r="B4" s="235"/>
    </row>
    <row r="5" spans="1:2" ht="15.75">
      <c r="A5" s="236" t="s">
        <v>1</v>
      </c>
      <c r="B5" s="17" t="s">
        <v>14</v>
      </c>
    </row>
    <row r="6" spans="1:2" ht="54.75" customHeight="1">
      <c r="A6" s="237"/>
      <c r="B6" s="17" t="s">
        <v>15</v>
      </c>
    </row>
    <row r="7" spans="1:2" ht="42" customHeight="1">
      <c r="A7" s="237"/>
      <c r="B7" s="17" t="s">
        <v>16</v>
      </c>
    </row>
    <row r="8" spans="1:2" ht="38.25" customHeight="1">
      <c r="A8" s="238"/>
      <c r="B8" s="17" t="s">
        <v>17</v>
      </c>
    </row>
    <row r="9" spans="1:2" ht="111" customHeight="1">
      <c r="A9" s="5" t="s">
        <v>18</v>
      </c>
      <c r="B9" s="5" t="s">
        <v>19</v>
      </c>
    </row>
    <row r="10" spans="1:2" ht="15.75">
      <c r="A10" s="5" t="s">
        <v>20</v>
      </c>
      <c r="B10" s="5"/>
    </row>
    <row r="11" spans="1:2" ht="98.25" customHeight="1">
      <c r="A11" s="5" t="s">
        <v>37</v>
      </c>
      <c r="B11" s="6" t="s">
        <v>21</v>
      </c>
    </row>
    <row r="12" spans="1:2" ht="15.75">
      <c r="A12" s="7"/>
      <c r="B12" s="7"/>
    </row>
    <row r="13" spans="1:2" ht="15.75">
      <c r="A13" s="9"/>
      <c r="B13" s="7"/>
    </row>
    <row r="14" spans="1:2" ht="15.75">
      <c r="A14" s="228" t="s">
        <v>7</v>
      </c>
      <c r="B14" s="228"/>
    </row>
  </sheetData>
  <sheetProtection/>
  <mergeCells count="5">
    <mergeCell ref="A14:B14"/>
    <mergeCell ref="A2:B2"/>
    <mergeCell ref="A3:B3"/>
    <mergeCell ref="A4:B4"/>
    <mergeCell ref="A5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96633"/>
  </sheetPr>
  <dimension ref="A1:B16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32.140625" style="0" customWidth="1"/>
    <col min="2" max="2" width="54.421875" style="0" customWidth="1"/>
    <col min="3" max="3" width="20.140625" style="0" customWidth="1"/>
  </cols>
  <sheetData>
    <row r="1" spans="1:2" ht="15.75">
      <c r="A1" s="60"/>
      <c r="B1" s="8" t="s">
        <v>12</v>
      </c>
    </row>
    <row r="2" spans="1:2" ht="32.25" customHeight="1">
      <c r="A2" s="156" t="s">
        <v>13</v>
      </c>
      <c r="B2" s="156"/>
    </row>
    <row r="3" spans="1:2" ht="17.25" customHeight="1">
      <c r="A3" s="156"/>
      <c r="B3" s="156"/>
    </row>
    <row r="4" spans="1:2" ht="15.75">
      <c r="A4" s="235" t="s">
        <v>0</v>
      </c>
      <c r="B4" s="235"/>
    </row>
    <row r="5" spans="1:2" ht="30">
      <c r="A5" s="239" t="s">
        <v>1</v>
      </c>
      <c r="B5" s="72" t="s">
        <v>81</v>
      </c>
    </row>
    <row r="6" spans="1:2" ht="15.75" customHeight="1">
      <c r="A6" s="239"/>
      <c r="B6" s="73" t="s">
        <v>14</v>
      </c>
    </row>
    <row r="7" spans="1:2" ht="69.75" customHeight="1">
      <c r="A7" s="239"/>
      <c r="B7" s="73" t="s">
        <v>77</v>
      </c>
    </row>
    <row r="8" spans="1:2" ht="42" customHeight="1">
      <c r="A8" s="239"/>
      <c r="B8" s="73" t="s">
        <v>75</v>
      </c>
    </row>
    <row r="9" spans="1:2" ht="38.25" customHeight="1">
      <c r="A9" s="239"/>
      <c r="B9" s="73" t="s">
        <v>17</v>
      </c>
    </row>
    <row r="10" spans="1:2" ht="207" customHeight="1">
      <c r="A10" s="74" t="s">
        <v>18</v>
      </c>
      <c r="B10" s="74" t="s">
        <v>76</v>
      </c>
    </row>
    <row r="11" spans="1:2" ht="15">
      <c r="A11" s="74" t="s">
        <v>20</v>
      </c>
      <c r="B11" s="74"/>
    </row>
    <row r="12" spans="1:2" ht="45">
      <c r="A12" s="12" t="s">
        <v>78</v>
      </c>
      <c r="B12" s="6">
        <f>'Пр.1.1 - ремонт п.3.7.1'!M13</f>
        <v>0</v>
      </c>
    </row>
    <row r="13" spans="1:2" ht="49.5" customHeight="1">
      <c r="A13" s="74" t="s">
        <v>79</v>
      </c>
      <c r="B13" s="6" t="e">
        <f>'Пр.1.1 - ремонт п.3.7.1'!N12</f>
        <v>#VALUE!</v>
      </c>
    </row>
    <row r="14" spans="1:2" ht="30">
      <c r="A14" s="71" t="s">
        <v>73</v>
      </c>
      <c r="B14" s="75" t="e">
        <f>'Пр.1.1 - ремонт п.3.7.1'!M14</f>
        <v>#VALUE!</v>
      </c>
    </row>
    <row r="15" spans="1:2" ht="15.75">
      <c r="A15" s="9"/>
      <c r="B15" s="60"/>
    </row>
    <row r="16" spans="1:2" ht="15.75">
      <c r="A16" s="228" t="s">
        <v>7</v>
      </c>
      <c r="B16" s="228"/>
    </row>
  </sheetData>
  <sheetProtection/>
  <mergeCells count="5">
    <mergeCell ref="A2:B2"/>
    <mergeCell ref="A3:B3"/>
    <mergeCell ref="A4:B4"/>
    <mergeCell ref="A16:B16"/>
    <mergeCell ref="A5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6633"/>
  </sheetPr>
  <dimension ref="A1:Q16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3.57421875" style="46" customWidth="1"/>
    <col min="2" max="2" width="17.421875" style="0" customWidth="1"/>
    <col min="3" max="3" width="7.28125" style="0" customWidth="1"/>
    <col min="4" max="4" width="7.421875" style="0" customWidth="1"/>
    <col min="5" max="5" width="7.57421875" style="0" customWidth="1"/>
    <col min="6" max="6" width="7.7109375" style="0" customWidth="1"/>
    <col min="7" max="7" width="7.421875" style="0" customWidth="1"/>
    <col min="8" max="8" width="9.7109375" style="0" customWidth="1"/>
    <col min="9" max="9" width="8.421875" style="0" customWidth="1"/>
    <col min="10" max="10" width="8.8515625" style="0" customWidth="1"/>
    <col min="11" max="11" width="11.00390625" style="0" customWidth="1"/>
    <col min="12" max="12" width="13.140625" style="0" customWidth="1"/>
    <col min="13" max="13" width="11.28125" style="54" customWidth="1"/>
    <col min="14" max="14" width="16.140625" style="0" customWidth="1"/>
    <col min="16" max="16" width="49.8515625" style="0" customWidth="1"/>
  </cols>
  <sheetData>
    <row r="1" spans="1:14" ht="15.75">
      <c r="A1" s="245" t="s">
        <v>80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22.5" customHeight="1">
      <c r="A2" s="218" t="s">
        <v>36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43.5" customHeight="1">
      <c r="A3" s="219" t="s">
        <v>74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ht="46.5" customHeight="1">
      <c r="A4" s="220" t="s">
        <v>71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ht="15.75" customHeight="1">
      <c r="A5" s="220" t="s">
        <v>90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:14" ht="6" customHeight="1">
      <c r="A6" s="42"/>
      <c r="B6" s="1"/>
      <c r="C6" s="1"/>
      <c r="D6" s="1"/>
      <c r="E6" s="1"/>
      <c r="F6" s="1"/>
      <c r="G6" s="1"/>
      <c r="H6" s="1"/>
      <c r="I6" s="1"/>
      <c r="J6" s="1"/>
      <c r="K6" s="10"/>
      <c r="L6" s="1"/>
      <c r="M6" s="50"/>
      <c r="N6" s="10"/>
    </row>
    <row r="7" spans="1:14" ht="48.75" customHeight="1">
      <c r="A7" s="221" t="s">
        <v>9</v>
      </c>
      <c r="B7" s="211" t="s">
        <v>23</v>
      </c>
      <c r="C7" s="208" t="s">
        <v>70</v>
      </c>
      <c r="D7" s="209"/>
      <c r="E7" s="209"/>
      <c r="F7" s="209"/>
      <c r="G7" s="209"/>
      <c r="H7" s="210"/>
      <c r="I7" s="211" t="s">
        <v>72</v>
      </c>
      <c r="J7" s="211" t="s">
        <v>25</v>
      </c>
      <c r="K7" s="243" t="s">
        <v>22</v>
      </c>
      <c r="L7" s="243"/>
      <c r="M7" s="243"/>
      <c r="N7" s="63" t="s">
        <v>33</v>
      </c>
    </row>
    <row r="8" spans="1:17" ht="89.25">
      <c r="A8" s="222"/>
      <c r="B8" s="223"/>
      <c r="C8" s="62" t="s">
        <v>40</v>
      </c>
      <c r="D8" s="62" t="s">
        <v>41</v>
      </c>
      <c r="E8" s="62" t="s">
        <v>42</v>
      </c>
      <c r="F8" s="62" t="s">
        <v>44</v>
      </c>
      <c r="G8" s="62" t="s">
        <v>45</v>
      </c>
      <c r="H8" s="12"/>
      <c r="I8" s="212"/>
      <c r="J8" s="212"/>
      <c r="K8" s="18" t="s">
        <v>26</v>
      </c>
      <c r="L8" s="21" t="s">
        <v>10</v>
      </c>
      <c r="M8" s="51" t="s">
        <v>27</v>
      </c>
      <c r="N8" s="13"/>
      <c r="P8" s="123" t="s">
        <v>119</v>
      </c>
      <c r="Q8" s="174" t="s">
        <v>95</v>
      </c>
    </row>
    <row r="9" spans="1:17" ht="54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 t="s">
        <v>11</v>
      </c>
      <c r="I9" s="43">
        <v>9</v>
      </c>
      <c r="J9" s="43" t="s">
        <v>46</v>
      </c>
      <c r="K9" s="49" t="s">
        <v>66</v>
      </c>
      <c r="L9" s="49">
        <v>12</v>
      </c>
      <c r="M9" s="49">
        <v>13</v>
      </c>
      <c r="N9" s="43" t="s">
        <v>67</v>
      </c>
      <c r="P9" s="191" t="s">
        <v>120</v>
      </c>
      <c r="Q9" s="174"/>
    </row>
    <row r="10" spans="1:17" ht="80.25" customHeight="1">
      <c r="A10" s="70">
        <v>1</v>
      </c>
      <c r="B10" s="37" t="s">
        <v>82</v>
      </c>
      <c r="C10" s="69"/>
      <c r="D10" s="69"/>
      <c r="E10" s="69"/>
      <c r="F10" s="69"/>
      <c r="G10" s="69"/>
      <c r="H10" s="61">
        <f>C10+D10+E10+F10+G10</f>
        <v>0</v>
      </c>
      <c r="I10" s="68">
        <v>1</v>
      </c>
      <c r="J10" s="68">
        <f>COUNT(C10:G10)</f>
        <v>0</v>
      </c>
      <c r="K10" s="126">
        <f>IF(ISERR(AVERAGE(C10:G10)),"",AVERAGE(C10:G10))</f>
      </c>
      <c r="L10" s="126">
        <f>IF(ISERR(STDEV(C10:G10)),"",STDEV(C10:G10))</f>
      </c>
      <c r="M10" s="127">
        <f>IF(ISERR(L10/K10),"",L10/K10)</f>
      </c>
      <c r="N10" s="15" t="e">
        <f>K10*I10</f>
        <v>#VALUE!</v>
      </c>
      <c r="P10" s="192"/>
      <c r="Q10" s="174"/>
    </row>
    <row r="11" spans="1:17" ht="6" customHeight="1">
      <c r="A11" s="45"/>
      <c r="B11" s="38"/>
      <c r="C11" s="38"/>
      <c r="D11" s="38"/>
      <c r="E11" s="38"/>
      <c r="F11" s="38"/>
      <c r="G11" s="38"/>
      <c r="H11" s="23"/>
      <c r="I11" s="38"/>
      <c r="J11" s="38"/>
      <c r="K11" s="24"/>
      <c r="L11" s="24"/>
      <c r="M11" s="52"/>
      <c r="N11" s="24"/>
      <c r="P11" s="193"/>
      <c r="Q11" s="174"/>
    </row>
    <row r="12" spans="1:14" ht="25.5" customHeight="1">
      <c r="A12" s="70">
        <v>2</v>
      </c>
      <c r="B12" s="214" t="s">
        <v>32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53"/>
      <c r="N12" s="16" t="e">
        <f>SUM(N10:N11)</f>
        <v>#VALUE!</v>
      </c>
    </row>
    <row r="13" spans="1:14" ht="18.75" customHeight="1">
      <c r="A13" s="70">
        <v>3</v>
      </c>
      <c r="B13" s="242" t="s">
        <v>78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6"/>
      <c r="N13" s="247"/>
    </row>
    <row r="14" spans="1:14" ht="21.75" customHeight="1">
      <c r="A14" s="70">
        <v>4</v>
      </c>
      <c r="B14" s="242" t="s">
        <v>73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0" t="e">
        <f>N12/M13</f>
        <v>#VALUE!</v>
      </c>
      <c r="N14" s="241"/>
    </row>
    <row r="16" spans="1:14" ht="60" customHeight="1">
      <c r="A16" s="244" t="s">
        <v>87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</row>
  </sheetData>
  <sheetProtection/>
  <mergeCells count="19">
    <mergeCell ref="Q8:Q11"/>
    <mergeCell ref="P9:P11"/>
    <mergeCell ref="A1:N1"/>
    <mergeCell ref="J7:J8"/>
    <mergeCell ref="B12:L12"/>
    <mergeCell ref="B13:L13"/>
    <mergeCell ref="M13:N13"/>
    <mergeCell ref="C7:H7"/>
    <mergeCell ref="I7:I8"/>
    <mergeCell ref="M14:N14"/>
    <mergeCell ref="B14:L14"/>
    <mergeCell ref="K7:M7"/>
    <mergeCell ref="A2:N2"/>
    <mergeCell ref="A3:N3"/>
    <mergeCell ref="A16:N16"/>
    <mergeCell ref="A4:N4"/>
    <mergeCell ref="A5:N5"/>
    <mergeCell ref="A7:A8"/>
    <mergeCell ref="B7:B8"/>
  </mergeCells>
  <conditionalFormatting sqref="M10">
    <cfRule type="cellIs" priority="1" dxfId="17" operator="greaterThanOrEqual" stopIfTrue="1">
      <formula>0.33</formula>
    </cfRule>
    <cfRule type="cellIs" priority="2" dxfId="0" operator="greaterThanOrEqual" stopIfTrue="1">
      <formula>0.33</formula>
    </cfRule>
    <cfRule type="cellIs" priority="3" dxfId="0" operator="between" stopIfTrue="1">
      <formula>33</formula>
      <formula>100</formula>
    </cfRule>
  </conditionalFormatting>
  <printOptions/>
  <pageMargins left="0.3937007874015748" right="0.3937007874015748" top="0.5905511811023623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O164"/>
  <sheetViews>
    <sheetView workbookViewId="0" topLeftCell="A1">
      <selection activeCell="E5" sqref="E5"/>
    </sheetView>
  </sheetViews>
  <sheetFormatPr defaultColWidth="9.140625" defaultRowHeight="15"/>
  <cols>
    <col min="1" max="1" width="3.57421875" style="105" customWidth="1"/>
    <col min="2" max="2" width="54.8515625" style="94" customWidth="1"/>
    <col min="3" max="3" width="22.8515625" style="94" customWidth="1"/>
    <col min="4" max="4" width="24.7109375" style="94" customWidth="1"/>
    <col min="5" max="5" width="44.140625" style="94" customWidth="1"/>
    <col min="6" max="6" width="11.28125" style="93" customWidth="1"/>
    <col min="7" max="7" width="16.140625" style="94" customWidth="1"/>
    <col min="8" max="16384" width="9.140625" style="94" customWidth="1"/>
  </cols>
  <sheetData>
    <row r="1" spans="1:15" s="93" customFormat="1" ht="29.25" customHeight="1">
      <c r="A1" s="170" t="s">
        <v>36</v>
      </c>
      <c r="B1" s="170"/>
      <c r="C1" s="170"/>
      <c r="D1" s="170"/>
      <c r="E1" s="170"/>
      <c r="G1" s="94"/>
      <c r="H1" s="94"/>
      <c r="I1" s="94"/>
      <c r="J1" s="94"/>
      <c r="K1" s="94"/>
      <c r="L1" s="94"/>
      <c r="M1" s="94"/>
      <c r="N1" s="94"/>
      <c r="O1" s="94"/>
    </row>
    <row r="2" spans="1:15" s="93" customFormat="1" ht="48" customHeight="1">
      <c r="A2" s="171" t="s">
        <v>9</v>
      </c>
      <c r="B2" s="166" t="s">
        <v>23</v>
      </c>
      <c r="C2" s="166" t="s">
        <v>115</v>
      </c>
      <c r="D2" s="166" t="s">
        <v>84</v>
      </c>
      <c r="E2" s="168" t="s">
        <v>85</v>
      </c>
      <c r="G2" s="94"/>
      <c r="H2" s="94"/>
      <c r="I2" s="94"/>
      <c r="J2" s="94"/>
      <c r="K2" s="94"/>
      <c r="L2" s="94"/>
      <c r="M2" s="94"/>
      <c r="N2" s="94"/>
      <c r="O2" s="94"/>
    </row>
    <row r="3" spans="1:15" s="93" customFormat="1" ht="27.75" customHeight="1">
      <c r="A3" s="172"/>
      <c r="B3" s="173"/>
      <c r="C3" s="167"/>
      <c r="D3" s="167"/>
      <c r="E3" s="168"/>
      <c r="G3" s="94"/>
      <c r="H3" s="94"/>
      <c r="I3" s="94"/>
      <c r="J3" s="94"/>
      <c r="K3" s="94"/>
      <c r="L3" s="94"/>
      <c r="M3" s="94"/>
      <c r="N3" s="94"/>
      <c r="O3" s="94"/>
    </row>
    <row r="4" spans="1:15" s="93" customFormat="1" ht="15">
      <c r="A4" s="95">
        <v>1</v>
      </c>
      <c r="B4" s="95">
        <v>2</v>
      </c>
      <c r="C4" s="95">
        <v>3</v>
      </c>
      <c r="D4" s="95">
        <v>4</v>
      </c>
      <c r="E4" s="95" t="s">
        <v>54</v>
      </c>
      <c r="G4" s="94"/>
      <c r="H4" s="94"/>
      <c r="I4" s="94"/>
      <c r="J4" s="94"/>
      <c r="K4" s="94"/>
      <c r="L4" s="94"/>
      <c r="M4" s="94"/>
      <c r="N4" s="94"/>
      <c r="O4" s="94"/>
    </row>
    <row r="5" spans="1:15" s="93" customFormat="1" ht="15">
      <c r="A5" s="96">
        <v>1</v>
      </c>
      <c r="B5" s="97"/>
      <c r="C5" s="98"/>
      <c r="D5" s="98"/>
      <c r="E5" s="98">
        <f>C5*D5</f>
        <v>0</v>
      </c>
      <c r="G5" s="94"/>
      <c r="H5" s="94"/>
      <c r="I5" s="94"/>
      <c r="J5" s="94"/>
      <c r="K5" s="94"/>
      <c r="L5" s="94"/>
      <c r="M5" s="94"/>
      <c r="N5" s="94"/>
      <c r="O5" s="94"/>
    </row>
    <row r="6" spans="1:15" s="93" customFormat="1" ht="15">
      <c r="A6" s="96">
        <v>2</v>
      </c>
      <c r="B6" s="97"/>
      <c r="C6" s="98"/>
      <c r="D6" s="98"/>
      <c r="E6" s="98">
        <f aca="true" t="shared" si="0" ref="E6:E11">C6*D6</f>
        <v>0</v>
      </c>
      <c r="G6" s="94"/>
      <c r="H6" s="94"/>
      <c r="I6" s="94"/>
      <c r="J6" s="94"/>
      <c r="K6" s="94"/>
      <c r="L6" s="94"/>
      <c r="M6" s="94"/>
      <c r="N6" s="94"/>
      <c r="O6" s="94"/>
    </row>
    <row r="7" spans="1:15" s="93" customFormat="1" ht="15">
      <c r="A7" s="96">
        <v>3</v>
      </c>
      <c r="B7" s="97"/>
      <c r="C7" s="98"/>
      <c r="D7" s="98"/>
      <c r="E7" s="98">
        <f t="shared" si="0"/>
        <v>0</v>
      </c>
      <c r="G7" s="94"/>
      <c r="H7" s="94"/>
      <c r="I7" s="94"/>
      <c r="J7" s="94"/>
      <c r="K7" s="94"/>
      <c r="L7" s="94"/>
      <c r="M7" s="94"/>
      <c r="N7" s="94"/>
      <c r="O7" s="94"/>
    </row>
    <row r="8" spans="1:15" s="93" customFormat="1" ht="15">
      <c r="A8" s="96">
        <v>4</v>
      </c>
      <c r="B8" s="97"/>
      <c r="C8" s="98"/>
      <c r="D8" s="98"/>
      <c r="E8" s="98">
        <f t="shared" si="0"/>
        <v>0</v>
      </c>
      <c r="G8" s="94"/>
      <c r="H8" s="94"/>
      <c r="I8" s="94"/>
      <c r="J8" s="94"/>
      <c r="K8" s="94"/>
      <c r="L8" s="94"/>
      <c r="M8" s="94"/>
      <c r="N8" s="94"/>
      <c r="O8" s="94"/>
    </row>
    <row r="9" spans="1:15" s="93" customFormat="1" ht="15">
      <c r="A9" s="96">
        <v>5</v>
      </c>
      <c r="B9" s="97"/>
      <c r="C9" s="98"/>
      <c r="D9" s="98"/>
      <c r="E9" s="98">
        <f t="shared" si="0"/>
        <v>0</v>
      </c>
      <c r="G9" s="94"/>
      <c r="H9" s="94"/>
      <c r="I9" s="94"/>
      <c r="J9" s="94"/>
      <c r="K9" s="94"/>
      <c r="L9" s="94"/>
      <c r="M9" s="94"/>
      <c r="N9" s="94"/>
      <c r="O9" s="94"/>
    </row>
    <row r="10" spans="1:15" s="93" customFormat="1" ht="15">
      <c r="A10" s="96">
        <v>7</v>
      </c>
      <c r="B10" s="97"/>
      <c r="C10" s="98"/>
      <c r="D10" s="98"/>
      <c r="E10" s="98">
        <f t="shared" si="0"/>
        <v>0</v>
      </c>
      <c r="G10" s="94"/>
      <c r="H10" s="94"/>
      <c r="I10" s="94"/>
      <c r="J10" s="94"/>
      <c r="K10" s="94"/>
      <c r="L10" s="94"/>
      <c r="M10" s="94"/>
      <c r="N10" s="94"/>
      <c r="O10" s="94"/>
    </row>
    <row r="11" spans="1:15" s="93" customFormat="1" ht="15">
      <c r="A11" s="96">
        <v>8</v>
      </c>
      <c r="B11" s="97"/>
      <c r="C11" s="98"/>
      <c r="D11" s="98"/>
      <c r="E11" s="98">
        <f t="shared" si="0"/>
        <v>0</v>
      </c>
      <c r="G11" s="94"/>
      <c r="H11" s="94"/>
      <c r="I11" s="94"/>
      <c r="J11" s="94"/>
      <c r="K11" s="94"/>
      <c r="L11" s="94"/>
      <c r="M11" s="94"/>
      <c r="N11" s="94"/>
      <c r="O11" s="94"/>
    </row>
    <row r="12" spans="1:15" s="93" customFormat="1" ht="3.75" customHeight="1">
      <c r="A12" s="99"/>
      <c r="B12" s="100"/>
      <c r="C12" s="100"/>
      <c r="D12" s="100"/>
      <c r="E12" s="101"/>
      <c r="G12" s="94"/>
      <c r="H12" s="94"/>
      <c r="I12" s="94"/>
      <c r="J12" s="94"/>
      <c r="K12" s="94"/>
      <c r="L12" s="94"/>
      <c r="M12" s="94"/>
      <c r="N12" s="94"/>
      <c r="O12" s="94"/>
    </row>
    <row r="13" spans="1:15" s="93" customFormat="1" ht="22.5" customHeight="1">
      <c r="A13" s="165" t="s">
        <v>32</v>
      </c>
      <c r="B13" s="165"/>
      <c r="C13" s="165"/>
      <c r="D13" s="165"/>
      <c r="E13" s="102">
        <f>SUM(E5:E12)</f>
        <v>0</v>
      </c>
      <c r="G13" s="94"/>
      <c r="H13" s="94"/>
      <c r="I13" s="94"/>
      <c r="J13" s="94"/>
      <c r="K13" s="94"/>
      <c r="L13" s="94"/>
      <c r="M13" s="94"/>
      <c r="N13" s="94"/>
      <c r="O13" s="94"/>
    </row>
    <row r="14" spans="1:15" s="93" customFormat="1" ht="47.25" customHeight="1">
      <c r="A14" s="169" t="s">
        <v>103</v>
      </c>
      <c r="B14" s="169"/>
      <c r="C14" s="169"/>
      <c r="D14" s="169"/>
      <c r="E14" s="169"/>
      <c r="G14" s="94"/>
      <c r="H14" s="94"/>
      <c r="I14" s="94"/>
      <c r="J14" s="94"/>
      <c r="K14" s="94"/>
      <c r="L14" s="94"/>
      <c r="M14" s="94"/>
      <c r="N14" s="94"/>
      <c r="O14" s="94"/>
    </row>
    <row r="15" spans="1:5" ht="15">
      <c r="A15" s="103"/>
      <c r="B15" s="104"/>
      <c r="C15" s="104"/>
      <c r="D15" s="104"/>
      <c r="E15" s="104"/>
    </row>
    <row r="16" spans="1:5" ht="15">
      <c r="A16" s="103"/>
      <c r="B16" s="104"/>
      <c r="C16" s="104"/>
      <c r="D16" s="104"/>
      <c r="E16" s="104"/>
    </row>
    <row r="17" spans="1:5" ht="15">
      <c r="A17" s="103"/>
      <c r="B17" s="104"/>
      <c r="C17" s="104"/>
      <c r="D17" s="104"/>
      <c r="E17" s="104"/>
    </row>
    <row r="18" spans="1:5" ht="15">
      <c r="A18" s="103"/>
      <c r="B18" s="104"/>
      <c r="C18" s="104"/>
      <c r="D18" s="104"/>
      <c r="E18" s="104"/>
    </row>
    <row r="19" spans="1:5" ht="15">
      <c r="A19" s="103"/>
      <c r="B19" s="104"/>
      <c r="C19" s="104"/>
      <c r="D19" s="104"/>
      <c r="E19" s="104"/>
    </row>
    <row r="20" spans="1:5" ht="15">
      <c r="A20" s="103"/>
      <c r="B20" s="104"/>
      <c r="C20" s="104"/>
      <c r="D20" s="104"/>
      <c r="E20" s="104"/>
    </row>
    <row r="21" spans="1:5" ht="15">
      <c r="A21" s="103"/>
      <c r="B21" s="104"/>
      <c r="C21" s="104"/>
      <c r="D21" s="104"/>
      <c r="E21" s="104"/>
    </row>
    <row r="22" spans="1:5" ht="15">
      <c r="A22" s="103"/>
      <c r="B22" s="104"/>
      <c r="C22" s="104"/>
      <c r="D22" s="104"/>
      <c r="E22" s="104"/>
    </row>
    <row r="23" spans="1:5" ht="15">
      <c r="A23" s="103"/>
      <c r="B23" s="104"/>
      <c r="C23" s="104"/>
      <c r="D23" s="104"/>
      <c r="E23" s="104"/>
    </row>
    <row r="24" spans="1:5" ht="15">
      <c r="A24" s="103"/>
      <c r="B24" s="104"/>
      <c r="C24" s="104"/>
      <c r="D24" s="104"/>
      <c r="E24" s="104"/>
    </row>
    <row r="25" spans="1:5" ht="15">
      <c r="A25" s="103"/>
      <c r="B25" s="104"/>
      <c r="C25" s="104"/>
      <c r="D25" s="104"/>
      <c r="E25" s="104"/>
    </row>
    <row r="26" spans="1:5" ht="15">
      <c r="A26" s="103"/>
      <c r="B26" s="104"/>
      <c r="C26" s="104"/>
      <c r="D26" s="104"/>
      <c r="E26" s="104"/>
    </row>
    <row r="27" spans="1:5" ht="15">
      <c r="A27" s="103"/>
      <c r="B27" s="104"/>
      <c r="C27" s="104"/>
      <c r="D27" s="104"/>
      <c r="E27" s="104"/>
    </row>
    <row r="28" spans="1:5" ht="15">
      <c r="A28" s="103"/>
      <c r="B28" s="104"/>
      <c r="C28" s="104"/>
      <c r="D28" s="104"/>
      <c r="E28" s="104"/>
    </row>
    <row r="29" spans="1:5" ht="15">
      <c r="A29" s="103"/>
      <c r="B29" s="104"/>
      <c r="C29" s="104"/>
      <c r="D29" s="104"/>
      <c r="E29" s="104"/>
    </row>
    <row r="30" spans="1:5" ht="15">
      <c r="A30" s="103"/>
      <c r="B30" s="104"/>
      <c r="C30" s="104"/>
      <c r="D30" s="104"/>
      <c r="E30" s="104"/>
    </row>
    <row r="31" spans="1:5" ht="15">
      <c r="A31" s="103"/>
      <c r="B31" s="104"/>
      <c r="C31" s="104"/>
      <c r="D31" s="104"/>
      <c r="E31" s="104"/>
    </row>
    <row r="32" spans="1:5" ht="15">
      <c r="A32" s="103"/>
      <c r="B32" s="104"/>
      <c r="C32" s="104"/>
      <c r="D32" s="104"/>
      <c r="E32" s="104"/>
    </row>
    <row r="33" spans="1:5" ht="15">
      <c r="A33" s="103"/>
      <c r="B33" s="104"/>
      <c r="C33" s="104"/>
      <c r="D33" s="104"/>
      <c r="E33" s="104"/>
    </row>
    <row r="34" spans="1:5" ht="15">
      <c r="A34" s="103"/>
      <c r="B34" s="104"/>
      <c r="C34" s="104"/>
      <c r="D34" s="104"/>
      <c r="E34" s="104"/>
    </row>
    <row r="35" spans="1:5" ht="15">
      <c r="A35" s="103"/>
      <c r="B35" s="104"/>
      <c r="C35" s="104"/>
      <c r="D35" s="104"/>
      <c r="E35" s="104"/>
    </row>
    <row r="36" spans="1:5" ht="15">
      <c r="A36" s="103"/>
      <c r="B36" s="104"/>
      <c r="C36" s="104"/>
      <c r="D36" s="104"/>
      <c r="E36" s="104"/>
    </row>
    <row r="37" spans="1:5" ht="15">
      <c r="A37" s="103"/>
      <c r="B37" s="104"/>
      <c r="C37" s="104"/>
      <c r="D37" s="104"/>
      <c r="E37" s="104"/>
    </row>
    <row r="38" spans="1:5" ht="15">
      <c r="A38" s="103"/>
      <c r="B38" s="104"/>
      <c r="C38" s="104"/>
      <c r="D38" s="104"/>
      <c r="E38" s="104"/>
    </row>
    <row r="39" spans="1:5" ht="15">
      <c r="A39" s="103"/>
      <c r="B39" s="104"/>
      <c r="C39" s="104"/>
      <c r="D39" s="104"/>
      <c r="E39" s="104"/>
    </row>
    <row r="40" spans="1:5" ht="15">
      <c r="A40" s="103"/>
      <c r="B40" s="104"/>
      <c r="C40" s="104"/>
      <c r="D40" s="104"/>
      <c r="E40" s="104"/>
    </row>
    <row r="41" spans="1:5" ht="15">
      <c r="A41" s="103"/>
      <c r="B41" s="104"/>
      <c r="C41" s="104"/>
      <c r="D41" s="104"/>
      <c r="E41" s="104"/>
    </row>
    <row r="42" spans="1:5" ht="15">
      <c r="A42" s="103"/>
      <c r="B42" s="104"/>
      <c r="C42" s="104"/>
      <c r="D42" s="104"/>
      <c r="E42" s="104"/>
    </row>
    <row r="43" spans="1:5" ht="15">
      <c r="A43" s="103"/>
      <c r="B43" s="104"/>
      <c r="C43" s="104"/>
      <c r="D43" s="104"/>
      <c r="E43" s="104"/>
    </row>
    <row r="44" spans="1:5" ht="15">
      <c r="A44" s="103"/>
      <c r="B44" s="104"/>
      <c r="C44" s="104"/>
      <c r="D44" s="104"/>
      <c r="E44" s="104"/>
    </row>
    <row r="45" spans="1:5" ht="15">
      <c r="A45" s="103"/>
      <c r="B45" s="104"/>
      <c r="C45" s="104"/>
      <c r="D45" s="104"/>
      <c r="E45" s="104"/>
    </row>
    <row r="46" spans="1:5" ht="15">
      <c r="A46" s="103"/>
      <c r="B46" s="104"/>
      <c r="C46" s="104"/>
      <c r="D46" s="104"/>
      <c r="E46" s="104"/>
    </row>
    <row r="47" spans="1:5" ht="15">
      <c r="A47" s="103"/>
      <c r="B47" s="104"/>
      <c r="C47" s="104"/>
      <c r="D47" s="104"/>
      <c r="E47" s="104"/>
    </row>
    <row r="48" spans="1:5" ht="15">
      <c r="A48" s="103"/>
      <c r="B48" s="104"/>
      <c r="C48" s="104"/>
      <c r="D48" s="104"/>
      <c r="E48" s="104"/>
    </row>
    <row r="49" spans="1:5" ht="15">
      <c r="A49" s="103"/>
      <c r="B49" s="104"/>
      <c r="C49" s="104"/>
      <c r="D49" s="104"/>
      <c r="E49" s="104"/>
    </row>
    <row r="50" spans="1:5" ht="15">
      <c r="A50" s="103"/>
      <c r="B50" s="104"/>
      <c r="C50" s="104"/>
      <c r="D50" s="104"/>
      <c r="E50" s="104"/>
    </row>
    <row r="51" spans="1:5" ht="15">
      <c r="A51" s="103"/>
      <c r="B51" s="104"/>
      <c r="C51" s="104"/>
      <c r="D51" s="104"/>
      <c r="E51" s="104"/>
    </row>
    <row r="52" spans="1:5" ht="15">
      <c r="A52" s="103"/>
      <c r="B52" s="104"/>
      <c r="C52" s="104"/>
      <c r="D52" s="104"/>
      <c r="E52" s="104"/>
    </row>
    <row r="53" spans="1:5" ht="15">
      <c r="A53" s="103"/>
      <c r="B53" s="104"/>
      <c r="C53" s="104"/>
      <c r="D53" s="104"/>
      <c r="E53" s="104"/>
    </row>
    <row r="54" spans="1:5" ht="15">
      <c r="A54" s="103"/>
      <c r="B54" s="104"/>
      <c r="C54" s="104"/>
      <c r="D54" s="104"/>
      <c r="E54" s="104"/>
    </row>
    <row r="55" spans="1:5" ht="15">
      <c r="A55" s="103"/>
      <c r="B55" s="104"/>
      <c r="C55" s="104"/>
      <c r="D55" s="104"/>
      <c r="E55" s="104"/>
    </row>
    <row r="56" spans="1:5" ht="15">
      <c r="A56" s="103"/>
      <c r="B56" s="104"/>
      <c r="C56" s="104"/>
      <c r="D56" s="104"/>
      <c r="E56" s="104"/>
    </row>
    <row r="57" spans="1:5" ht="15">
      <c r="A57" s="103"/>
      <c r="B57" s="104"/>
      <c r="C57" s="104"/>
      <c r="D57" s="104"/>
      <c r="E57" s="104"/>
    </row>
    <row r="58" spans="1:5" ht="15">
      <c r="A58" s="103"/>
      <c r="B58" s="104"/>
      <c r="C58" s="104"/>
      <c r="D58" s="104"/>
      <c r="E58" s="104"/>
    </row>
    <row r="59" spans="1:5" ht="15">
      <c r="A59" s="103"/>
      <c r="B59" s="104"/>
      <c r="C59" s="104"/>
      <c r="D59" s="104"/>
      <c r="E59" s="104"/>
    </row>
    <row r="60" spans="1:5" ht="15">
      <c r="A60" s="103"/>
      <c r="B60" s="104"/>
      <c r="C60" s="104"/>
      <c r="D60" s="104"/>
      <c r="E60" s="104"/>
    </row>
    <row r="61" spans="1:5" ht="15">
      <c r="A61" s="103"/>
      <c r="B61" s="104"/>
      <c r="C61" s="104"/>
      <c r="D61" s="104"/>
      <c r="E61" s="104"/>
    </row>
    <row r="62" spans="1:5" ht="15">
      <c r="A62" s="103"/>
      <c r="B62" s="104"/>
      <c r="C62" s="104"/>
      <c r="D62" s="104"/>
      <c r="E62" s="104"/>
    </row>
    <row r="63" spans="1:5" ht="15">
      <c r="A63" s="103"/>
      <c r="B63" s="104"/>
      <c r="C63" s="104"/>
      <c r="D63" s="104"/>
      <c r="E63" s="104"/>
    </row>
    <row r="64" spans="1:5" ht="15">
      <c r="A64" s="103"/>
      <c r="B64" s="104"/>
      <c r="C64" s="104"/>
      <c r="D64" s="104"/>
      <c r="E64" s="104"/>
    </row>
    <row r="65" spans="1:5" ht="15">
      <c r="A65" s="103"/>
      <c r="B65" s="104"/>
      <c r="C65" s="104"/>
      <c r="D65" s="104"/>
      <c r="E65" s="104"/>
    </row>
    <row r="66" spans="1:5" ht="15">
      <c r="A66" s="103"/>
      <c r="B66" s="104"/>
      <c r="C66" s="104"/>
      <c r="D66" s="104"/>
      <c r="E66" s="104"/>
    </row>
    <row r="67" spans="1:5" ht="15">
      <c r="A67" s="103"/>
      <c r="B67" s="104"/>
      <c r="C67" s="104"/>
      <c r="D67" s="104"/>
      <c r="E67" s="104"/>
    </row>
    <row r="68" spans="1:5" ht="15">
      <c r="A68" s="103"/>
      <c r="B68" s="104"/>
      <c r="C68" s="104"/>
      <c r="D68" s="104"/>
      <c r="E68" s="104"/>
    </row>
    <row r="69" spans="1:5" ht="15">
      <c r="A69" s="103"/>
      <c r="B69" s="104"/>
      <c r="C69" s="104"/>
      <c r="D69" s="104"/>
      <c r="E69" s="104"/>
    </row>
    <row r="70" spans="1:5" ht="15">
      <c r="A70" s="103"/>
      <c r="B70" s="104"/>
      <c r="C70" s="104"/>
      <c r="D70" s="104"/>
      <c r="E70" s="104"/>
    </row>
    <row r="71" spans="1:5" ht="15">
      <c r="A71" s="103"/>
      <c r="B71" s="104"/>
      <c r="C71" s="104"/>
      <c r="D71" s="104"/>
      <c r="E71" s="104"/>
    </row>
    <row r="72" spans="1:5" ht="15">
      <c r="A72" s="103"/>
      <c r="B72" s="104"/>
      <c r="C72" s="104"/>
      <c r="D72" s="104"/>
      <c r="E72" s="104"/>
    </row>
    <row r="73" spans="1:5" ht="15">
      <c r="A73" s="103"/>
      <c r="B73" s="104"/>
      <c r="C73" s="104"/>
      <c r="D73" s="104"/>
      <c r="E73" s="104"/>
    </row>
    <row r="74" spans="1:5" ht="15">
      <c r="A74" s="103"/>
      <c r="B74" s="104"/>
      <c r="C74" s="104"/>
      <c r="D74" s="104"/>
      <c r="E74" s="104"/>
    </row>
    <row r="75" spans="1:5" ht="15">
      <c r="A75" s="103"/>
      <c r="B75" s="104"/>
      <c r="C75" s="104"/>
      <c r="D75" s="104"/>
      <c r="E75" s="104"/>
    </row>
    <row r="76" spans="1:5" ht="15">
      <c r="A76" s="103"/>
      <c r="B76" s="104"/>
      <c r="C76" s="104"/>
      <c r="D76" s="104"/>
      <c r="E76" s="104"/>
    </row>
    <row r="77" spans="1:5" ht="15">
      <c r="A77" s="103"/>
      <c r="B77" s="104"/>
      <c r="C77" s="104"/>
      <c r="D77" s="104"/>
      <c r="E77" s="104"/>
    </row>
    <row r="78" spans="1:5" ht="15">
      <c r="A78" s="103"/>
      <c r="B78" s="104"/>
      <c r="C78" s="104"/>
      <c r="D78" s="104"/>
      <c r="E78" s="104"/>
    </row>
    <row r="79" spans="1:5" ht="15">
      <c r="A79" s="103"/>
      <c r="B79" s="104"/>
      <c r="C79" s="104"/>
      <c r="D79" s="104"/>
      <c r="E79" s="104"/>
    </row>
    <row r="80" spans="1:5" ht="15">
      <c r="A80" s="103"/>
      <c r="B80" s="104"/>
      <c r="C80" s="104"/>
      <c r="D80" s="104"/>
      <c r="E80" s="104"/>
    </row>
    <row r="81" spans="1:5" ht="15">
      <c r="A81" s="103"/>
      <c r="B81" s="104"/>
      <c r="C81" s="104"/>
      <c r="D81" s="104"/>
      <c r="E81" s="104"/>
    </row>
    <row r="82" spans="1:5" ht="15">
      <c r="A82" s="103"/>
      <c r="B82" s="104"/>
      <c r="C82" s="104"/>
      <c r="D82" s="104"/>
      <c r="E82" s="104"/>
    </row>
    <row r="83" spans="1:5" ht="15">
      <c r="A83" s="103"/>
      <c r="B83" s="104"/>
      <c r="C83" s="104"/>
      <c r="D83" s="104"/>
      <c r="E83" s="104"/>
    </row>
    <row r="84" spans="1:5" ht="15">
      <c r="A84" s="103"/>
      <c r="B84" s="104"/>
      <c r="C84" s="104"/>
      <c r="D84" s="104"/>
      <c r="E84" s="104"/>
    </row>
    <row r="85" spans="1:5" ht="15">
      <c r="A85" s="103"/>
      <c r="B85" s="104"/>
      <c r="C85" s="104"/>
      <c r="D85" s="104"/>
      <c r="E85" s="104"/>
    </row>
    <row r="86" spans="1:5" ht="15">
      <c r="A86" s="103"/>
      <c r="B86" s="104"/>
      <c r="C86" s="104"/>
      <c r="D86" s="104"/>
      <c r="E86" s="104"/>
    </row>
    <row r="87" spans="1:5" ht="15">
      <c r="A87" s="103"/>
      <c r="B87" s="104"/>
      <c r="C87" s="104"/>
      <c r="D87" s="104"/>
      <c r="E87" s="104"/>
    </row>
    <row r="88" spans="1:5" ht="15">
      <c r="A88" s="103"/>
      <c r="B88" s="104"/>
      <c r="C88" s="104"/>
      <c r="D88" s="104"/>
      <c r="E88" s="104"/>
    </row>
    <row r="89" spans="1:5" ht="15">
      <c r="A89" s="103"/>
      <c r="B89" s="104"/>
      <c r="C89" s="104"/>
      <c r="D89" s="104"/>
      <c r="E89" s="104"/>
    </row>
    <row r="90" spans="1:5" ht="15">
      <c r="A90" s="103"/>
      <c r="B90" s="104"/>
      <c r="C90" s="104"/>
      <c r="D90" s="104"/>
      <c r="E90" s="104"/>
    </row>
    <row r="91" spans="1:5" ht="15">
      <c r="A91" s="103"/>
      <c r="B91" s="104"/>
      <c r="C91" s="104"/>
      <c r="D91" s="104"/>
      <c r="E91" s="104"/>
    </row>
    <row r="92" spans="1:5" ht="15">
      <c r="A92" s="103"/>
      <c r="B92" s="104"/>
      <c r="C92" s="104"/>
      <c r="D92" s="104"/>
      <c r="E92" s="104"/>
    </row>
    <row r="93" spans="1:5" ht="15">
      <c r="A93" s="103"/>
      <c r="B93" s="104"/>
      <c r="C93" s="104"/>
      <c r="D93" s="104"/>
      <c r="E93" s="104"/>
    </row>
    <row r="94" spans="1:5" ht="15">
      <c r="A94" s="103"/>
      <c r="B94" s="104"/>
      <c r="C94" s="104"/>
      <c r="D94" s="104"/>
      <c r="E94" s="104"/>
    </row>
    <row r="95" spans="1:5" ht="15">
      <c r="A95" s="103"/>
      <c r="B95" s="104"/>
      <c r="C95" s="104"/>
      <c r="D95" s="104"/>
      <c r="E95" s="104"/>
    </row>
    <row r="96" spans="1:5" ht="15">
      <c r="A96" s="103"/>
      <c r="B96" s="104"/>
      <c r="C96" s="104"/>
      <c r="D96" s="104"/>
      <c r="E96" s="104"/>
    </row>
    <row r="97" spans="1:5" ht="15">
      <c r="A97" s="103"/>
      <c r="B97" s="104"/>
      <c r="C97" s="104"/>
      <c r="D97" s="104"/>
      <c r="E97" s="104"/>
    </row>
    <row r="98" spans="1:5" ht="15">
      <c r="A98" s="103"/>
      <c r="B98" s="104"/>
      <c r="C98" s="104"/>
      <c r="D98" s="104"/>
      <c r="E98" s="104"/>
    </row>
    <row r="99" spans="1:5" ht="15">
      <c r="A99" s="103"/>
      <c r="B99" s="104"/>
      <c r="C99" s="104"/>
      <c r="D99" s="104"/>
      <c r="E99" s="104"/>
    </row>
    <row r="100" spans="1:5" ht="15">
      <c r="A100" s="103"/>
      <c r="B100" s="104"/>
      <c r="C100" s="104"/>
      <c r="D100" s="104"/>
      <c r="E100" s="104"/>
    </row>
    <row r="101" spans="1:5" ht="15">
      <c r="A101" s="103"/>
      <c r="B101" s="104"/>
      <c r="C101" s="104"/>
      <c r="D101" s="104"/>
      <c r="E101" s="104"/>
    </row>
    <row r="102" spans="1:5" ht="15">
      <c r="A102" s="103"/>
      <c r="B102" s="104"/>
      <c r="C102" s="104"/>
      <c r="D102" s="104"/>
      <c r="E102" s="104"/>
    </row>
    <row r="103" spans="1:5" ht="15">
      <c r="A103" s="103"/>
      <c r="B103" s="104"/>
      <c r="C103" s="104"/>
      <c r="D103" s="104"/>
      <c r="E103" s="104"/>
    </row>
    <row r="104" spans="1:5" ht="15">
      <c r="A104" s="103"/>
      <c r="B104" s="104"/>
      <c r="C104" s="104"/>
      <c r="D104" s="104"/>
      <c r="E104" s="104"/>
    </row>
    <row r="105" spans="1:5" ht="15">
      <c r="A105" s="103"/>
      <c r="B105" s="104"/>
      <c r="C105" s="104"/>
      <c r="D105" s="104"/>
      <c r="E105" s="104"/>
    </row>
    <row r="106" spans="1:5" ht="15">
      <c r="A106" s="103"/>
      <c r="B106" s="104"/>
      <c r="C106" s="104"/>
      <c r="D106" s="104"/>
      <c r="E106" s="104"/>
    </row>
    <row r="107" spans="1:5" ht="15">
      <c r="A107" s="103"/>
      <c r="B107" s="104"/>
      <c r="C107" s="104"/>
      <c r="D107" s="104"/>
      <c r="E107" s="104"/>
    </row>
    <row r="108" spans="1:5" ht="15">
      <c r="A108" s="103"/>
      <c r="B108" s="104"/>
      <c r="C108" s="104"/>
      <c r="D108" s="104"/>
      <c r="E108" s="104"/>
    </row>
    <row r="109" spans="1:5" ht="15">
      <c r="A109" s="103"/>
      <c r="B109" s="104"/>
      <c r="C109" s="104"/>
      <c r="D109" s="104"/>
      <c r="E109" s="104"/>
    </row>
    <row r="110" spans="1:5" ht="15">
      <c r="A110" s="103"/>
      <c r="B110" s="104"/>
      <c r="C110" s="104"/>
      <c r="D110" s="104"/>
      <c r="E110" s="104"/>
    </row>
    <row r="111" spans="1:5" ht="15">
      <c r="A111" s="103"/>
      <c r="B111" s="104"/>
      <c r="C111" s="104"/>
      <c r="D111" s="104"/>
      <c r="E111" s="104"/>
    </row>
    <row r="112" spans="1:5" ht="15">
      <c r="A112" s="103"/>
      <c r="B112" s="104"/>
      <c r="C112" s="104"/>
      <c r="D112" s="104"/>
      <c r="E112" s="104"/>
    </row>
    <row r="113" spans="1:5" ht="15">
      <c r="A113" s="103"/>
      <c r="B113" s="104"/>
      <c r="C113" s="104"/>
      <c r="D113" s="104"/>
      <c r="E113" s="104"/>
    </row>
    <row r="114" spans="1:5" ht="15">
      <c r="A114" s="103"/>
      <c r="B114" s="104"/>
      <c r="C114" s="104"/>
      <c r="D114" s="104"/>
      <c r="E114" s="104"/>
    </row>
    <row r="115" spans="1:5" ht="15">
      <c r="A115" s="103"/>
      <c r="B115" s="104"/>
      <c r="C115" s="104"/>
      <c r="D115" s="104"/>
      <c r="E115" s="104"/>
    </row>
    <row r="116" spans="1:5" ht="15">
      <c r="A116" s="103"/>
      <c r="B116" s="104"/>
      <c r="C116" s="104"/>
      <c r="D116" s="104"/>
      <c r="E116" s="104"/>
    </row>
    <row r="117" spans="1:5" ht="15">
      <c r="A117" s="103"/>
      <c r="B117" s="104"/>
      <c r="C117" s="104"/>
      <c r="D117" s="104"/>
      <c r="E117" s="104"/>
    </row>
    <row r="118" spans="1:5" ht="15">
      <c r="A118" s="103"/>
      <c r="B118" s="104"/>
      <c r="C118" s="104"/>
      <c r="D118" s="104"/>
      <c r="E118" s="104"/>
    </row>
    <row r="119" spans="1:5" ht="15">
      <c r="A119" s="103"/>
      <c r="B119" s="104"/>
      <c r="C119" s="104"/>
      <c r="D119" s="104"/>
      <c r="E119" s="104"/>
    </row>
    <row r="120" spans="1:5" ht="15">
      <c r="A120" s="103"/>
      <c r="B120" s="104"/>
      <c r="C120" s="104"/>
      <c r="D120" s="104"/>
      <c r="E120" s="104"/>
    </row>
    <row r="121" spans="1:5" ht="15">
      <c r="A121" s="103"/>
      <c r="B121" s="104"/>
      <c r="C121" s="104"/>
      <c r="D121" s="104"/>
      <c r="E121" s="104"/>
    </row>
    <row r="122" spans="1:5" ht="15">
      <c r="A122" s="103"/>
      <c r="B122" s="104"/>
      <c r="C122" s="104"/>
      <c r="D122" s="104"/>
      <c r="E122" s="104"/>
    </row>
    <row r="123" spans="1:5" ht="15">
      <c r="A123" s="103"/>
      <c r="B123" s="104"/>
      <c r="C123" s="104"/>
      <c r="D123" s="104"/>
      <c r="E123" s="104"/>
    </row>
    <row r="124" spans="1:5" ht="15">
      <c r="A124" s="103"/>
      <c r="B124" s="104"/>
      <c r="C124" s="104"/>
      <c r="D124" s="104"/>
      <c r="E124" s="104"/>
    </row>
    <row r="125" spans="1:5" ht="15">
      <c r="A125" s="103"/>
      <c r="B125" s="104"/>
      <c r="C125" s="104"/>
      <c r="D125" s="104"/>
      <c r="E125" s="104"/>
    </row>
    <row r="126" spans="1:5" ht="15">
      <c r="A126" s="103"/>
      <c r="B126" s="104"/>
      <c r="C126" s="104"/>
      <c r="D126" s="104"/>
      <c r="E126" s="104"/>
    </row>
    <row r="127" spans="1:5" ht="15">
      <c r="A127" s="103"/>
      <c r="B127" s="104"/>
      <c r="C127" s="104"/>
      <c r="D127" s="104"/>
      <c r="E127" s="104"/>
    </row>
    <row r="128" spans="1:5" ht="15">
      <c r="A128" s="103"/>
      <c r="B128" s="104"/>
      <c r="C128" s="104"/>
      <c r="D128" s="104"/>
      <c r="E128" s="104"/>
    </row>
    <row r="129" spans="1:5" ht="15">
      <c r="A129" s="103"/>
      <c r="B129" s="104"/>
      <c r="C129" s="104"/>
      <c r="D129" s="104"/>
      <c r="E129" s="104"/>
    </row>
    <row r="130" spans="1:5" ht="15">
      <c r="A130" s="103"/>
      <c r="B130" s="104"/>
      <c r="C130" s="104"/>
      <c r="D130" s="104"/>
      <c r="E130" s="104"/>
    </row>
    <row r="131" spans="1:5" ht="15">
      <c r="A131" s="103"/>
      <c r="B131" s="104"/>
      <c r="C131" s="104"/>
      <c r="D131" s="104"/>
      <c r="E131" s="104"/>
    </row>
    <row r="132" spans="1:5" ht="15">
      <c r="A132" s="103"/>
      <c r="B132" s="104"/>
      <c r="C132" s="104"/>
      <c r="D132" s="104"/>
      <c r="E132" s="104"/>
    </row>
    <row r="133" spans="1:5" ht="15">
      <c r="A133" s="103"/>
      <c r="B133" s="104"/>
      <c r="C133" s="104"/>
      <c r="D133" s="104"/>
      <c r="E133" s="104"/>
    </row>
    <row r="134" spans="1:5" ht="15">
      <c r="A134" s="103"/>
      <c r="B134" s="104"/>
      <c r="C134" s="104"/>
      <c r="D134" s="104"/>
      <c r="E134" s="104"/>
    </row>
    <row r="135" spans="1:5" ht="15">
      <c r="A135" s="103"/>
      <c r="B135" s="104"/>
      <c r="C135" s="104"/>
      <c r="D135" s="104"/>
      <c r="E135" s="104"/>
    </row>
    <row r="136" spans="1:5" ht="15">
      <c r="A136" s="103"/>
      <c r="B136" s="104"/>
      <c r="C136" s="104"/>
      <c r="D136" s="104"/>
      <c r="E136" s="104"/>
    </row>
    <row r="137" spans="1:5" ht="15">
      <c r="A137" s="103"/>
      <c r="B137" s="104"/>
      <c r="C137" s="104"/>
      <c r="D137" s="104"/>
      <c r="E137" s="104"/>
    </row>
    <row r="138" spans="1:5" ht="15">
      <c r="A138" s="103"/>
      <c r="B138" s="104"/>
      <c r="C138" s="104"/>
      <c r="D138" s="104"/>
      <c r="E138" s="104"/>
    </row>
    <row r="139" spans="1:5" ht="15">
      <c r="A139" s="103"/>
      <c r="B139" s="104"/>
      <c r="C139" s="104"/>
      <c r="D139" s="104"/>
      <c r="E139" s="104"/>
    </row>
    <row r="140" spans="1:5" ht="15">
      <c r="A140" s="103"/>
      <c r="B140" s="104"/>
      <c r="C140" s="104"/>
      <c r="D140" s="104"/>
      <c r="E140" s="104"/>
    </row>
    <row r="141" spans="1:5" ht="15">
      <c r="A141" s="103"/>
      <c r="B141" s="104"/>
      <c r="C141" s="104"/>
      <c r="D141" s="104"/>
      <c r="E141" s="104"/>
    </row>
    <row r="142" spans="1:5" ht="15">
      <c r="A142" s="103"/>
      <c r="B142" s="104"/>
      <c r="C142" s="104"/>
      <c r="D142" s="104"/>
      <c r="E142" s="104"/>
    </row>
    <row r="143" spans="1:5" ht="15">
      <c r="A143" s="103"/>
      <c r="B143" s="104"/>
      <c r="C143" s="104"/>
      <c r="D143" s="104"/>
      <c r="E143" s="104"/>
    </row>
    <row r="144" spans="1:5" ht="15">
      <c r="A144" s="103"/>
      <c r="B144" s="104"/>
      <c r="C144" s="104"/>
      <c r="D144" s="104"/>
      <c r="E144" s="104"/>
    </row>
    <row r="145" spans="1:5" ht="15">
      <c r="A145" s="103"/>
      <c r="B145" s="104"/>
      <c r="C145" s="104"/>
      <c r="D145" s="104"/>
      <c r="E145" s="104"/>
    </row>
    <row r="146" spans="1:5" ht="15">
      <c r="A146" s="103"/>
      <c r="B146" s="104"/>
      <c r="C146" s="104"/>
      <c r="D146" s="104"/>
      <c r="E146" s="104"/>
    </row>
    <row r="147" spans="1:5" ht="15">
      <c r="A147" s="103"/>
      <c r="B147" s="104"/>
      <c r="C147" s="104"/>
      <c r="D147" s="104"/>
      <c r="E147" s="104"/>
    </row>
    <row r="148" spans="1:5" ht="15">
      <c r="A148" s="103"/>
      <c r="B148" s="104"/>
      <c r="C148" s="104"/>
      <c r="D148" s="104"/>
      <c r="E148" s="104"/>
    </row>
    <row r="149" spans="1:5" ht="15">
      <c r="A149" s="103"/>
      <c r="B149" s="104"/>
      <c r="C149" s="104"/>
      <c r="D149" s="104"/>
      <c r="E149" s="104"/>
    </row>
    <row r="150" spans="1:5" ht="15">
      <c r="A150" s="103"/>
      <c r="B150" s="104"/>
      <c r="C150" s="104"/>
      <c r="D150" s="104"/>
      <c r="E150" s="104"/>
    </row>
    <row r="151" spans="1:5" ht="15">
      <c r="A151" s="103"/>
      <c r="B151" s="104"/>
      <c r="C151" s="104"/>
      <c r="D151" s="104"/>
      <c r="E151" s="104"/>
    </row>
    <row r="152" spans="1:5" ht="15">
      <c r="A152" s="103"/>
      <c r="B152" s="104"/>
      <c r="C152" s="104"/>
      <c r="D152" s="104"/>
      <c r="E152" s="104"/>
    </row>
    <row r="153" spans="1:5" ht="15">
      <c r="A153" s="103"/>
      <c r="B153" s="104"/>
      <c r="C153" s="104"/>
      <c r="D153" s="104"/>
      <c r="E153" s="104"/>
    </row>
    <row r="154" spans="1:5" ht="15">
      <c r="A154" s="103"/>
      <c r="B154" s="104"/>
      <c r="C154" s="104"/>
      <c r="D154" s="104"/>
      <c r="E154" s="104"/>
    </row>
    <row r="155" spans="1:5" ht="15">
      <c r="A155" s="103"/>
      <c r="B155" s="104"/>
      <c r="C155" s="104"/>
      <c r="D155" s="104"/>
      <c r="E155" s="104"/>
    </row>
    <row r="156" spans="1:5" ht="15">
      <c r="A156" s="103"/>
      <c r="B156" s="104"/>
      <c r="C156" s="104"/>
      <c r="D156" s="104"/>
      <c r="E156" s="104"/>
    </row>
    <row r="157" spans="1:5" ht="15">
      <c r="A157" s="103"/>
      <c r="B157" s="104"/>
      <c r="C157" s="104"/>
      <c r="D157" s="104"/>
      <c r="E157" s="104"/>
    </row>
    <row r="158" spans="1:5" ht="15">
      <c r="A158" s="103"/>
      <c r="B158" s="104"/>
      <c r="C158" s="104"/>
      <c r="D158" s="104"/>
      <c r="E158" s="104"/>
    </row>
    <row r="159" spans="1:5" ht="15">
      <c r="A159" s="103"/>
      <c r="B159" s="104"/>
      <c r="C159" s="104"/>
      <c r="D159" s="104"/>
      <c r="E159" s="104"/>
    </row>
    <row r="160" spans="1:5" ht="15">
      <c r="A160" s="103"/>
      <c r="B160" s="104"/>
      <c r="C160" s="104"/>
      <c r="D160" s="104"/>
      <c r="E160" s="104"/>
    </row>
    <row r="161" spans="1:5" ht="15">
      <c r="A161" s="103"/>
      <c r="B161" s="104"/>
      <c r="C161" s="104"/>
      <c r="D161" s="104"/>
      <c r="E161" s="104"/>
    </row>
    <row r="162" spans="1:5" ht="15">
      <c r="A162" s="103"/>
      <c r="B162" s="104"/>
      <c r="C162" s="104"/>
      <c r="D162" s="104"/>
      <c r="E162" s="104"/>
    </row>
    <row r="163" spans="1:5" ht="15">
      <c r="A163" s="103"/>
      <c r="B163" s="104"/>
      <c r="C163" s="104"/>
      <c r="D163" s="104"/>
      <c r="E163" s="104"/>
    </row>
    <row r="164" spans="1:5" ht="15">
      <c r="A164" s="103"/>
      <c r="B164" s="104"/>
      <c r="C164" s="104"/>
      <c r="D164" s="104"/>
      <c r="E164" s="104"/>
    </row>
  </sheetData>
  <sheetProtection/>
  <mergeCells count="8">
    <mergeCell ref="A13:D13"/>
    <mergeCell ref="C2:C3"/>
    <mergeCell ref="E2:E3"/>
    <mergeCell ref="A14:E14"/>
    <mergeCell ref="A1:E1"/>
    <mergeCell ref="A2:A3"/>
    <mergeCell ref="B2:B3"/>
    <mergeCell ref="D2:D3"/>
  </mergeCells>
  <printOptions/>
  <pageMargins left="0.3937007874015748" right="0.3937007874015748" top="0.5905511811023623" bottom="0.5905511811023623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T36"/>
  <sheetViews>
    <sheetView tabSelected="1" workbookViewId="0" topLeftCell="A19">
      <selection activeCell="K20" sqref="K20:K26"/>
    </sheetView>
  </sheetViews>
  <sheetFormatPr defaultColWidth="9.140625" defaultRowHeight="15"/>
  <cols>
    <col min="1" max="1" width="3.57421875" style="105" customWidth="1"/>
    <col min="2" max="2" width="29.140625" style="105" customWidth="1"/>
    <col min="3" max="3" width="46.7109375" style="94" customWidth="1"/>
    <col min="4" max="4" width="11.421875" style="94" customWidth="1"/>
    <col min="5" max="5" width="11.00390625" style="94" customWidth="1"/>
    <col min="6" max="6" width="11.57421875" style="94" customWidth="1"/>
    <col min="7" max="7" width="8.28125" style="94" customWidth="1"/>
    <col min="8" max="8" width="8.57421875" style="94" customWidth="1"/>
    <col min="9" max="9" width="9.28125" style="94" hidden="1" customWidth="1"/>
    <col min="10" max="10" width="9.28125" style="94" customWidth="1"/>
    <col min="11" max="11" width="10.421875" style="94" customWidth="1"/>
    <col min="12" max="12" width="9.8515625" style="94" customWidth="1"/>
    <col min="13" max="13" width="11.57421875" style="94" customWidth="1"/>
    <col min="14" max="14" width="14.140625" style="94" customWidth="1"/>
    <col min="15" max="16" width="10.8515625" style="94" customWidth="1"/>
    <col min="17" max="17" width="17.57421875" style="94" customWidth="1"/>
    <col min="18" max="18" width="1.421875" style="93" customWidth="1"/>
    <col min="19" max="19" width="48.57421875" style="94" hidden="1" customWidth="1"/>
    <col min="20" max="20" width="12.140625" style="94" hidden="1" customWidth="1"/>
    <col min="21" max="16384" width="9.140625" style="94" customWidth="1"/>
  </cols>
  <sheetData>
    <row r="1" spans="13:17" ht="15">
      <c r="M1" s="190"/>
      <c r="N1" s="190"/>
      <c r="O1" s="190"/>
      <c r="P1" s="190"/>
      <c r="Q1" s="190"/>
    </row>
    <row r="2" spans="1:17" ht="50.25" customHeight="1">
      <c r="A2" s="170" t="s">
        <v>150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9" s="121" customFormat="1" ht="25.5">
      <c r="A3" s="181" t="s">
        <v>9</v>
      </c>
      <c r="B3" s="145"/>
      <c r="C3" s="178" t="s">
        <v>23</v>
      </c>
      <c r="D3" s="183" t="s">
        <v>104</v>
      </c>
      <c r="E3" s="183"/>
      <c r="F3" s="183"/>
      <c r="G3" s="183"/>
      <c r="H3" s="183"/>
      <c r="I3" s="178" t="s">
        <v>116</v>
      </c>
      <c r="J3" s="184"/>
      <c r="K3" s="178" t="s">
        <v>148</v>
      </c>
      <c r="L3" s="178" t="s">
        <v>25</v>
      </c>
      <c r="M3" s="180" t="s">
        <v>22</v>
      </c>
      <c r="N3" s="180"/>
      <c r="O3" s="180"/>
      <c r="P3" s="175" t="s">
        <v>91</v>
      </c>
      <c r="Q3" s="106" t="s">
        <v>83</v>
      </c>
      <c r="R3" s="120"/>
      <c r="S3" s="120"/>
    </row>
    <row r="4" spans="1:20" s="121" customFormat="1" ht="94.5">
      <c r="A4" s="182"/>
      <c r="B4" s="143"/>
      <c r="C4" s="189"/>
      <c r="D4" s="146" t="s">
        <v>40</v>
      </c>
      <c r="E4" s="146" t="s">
        <v>41</v>
      </c>
      <c r="F4" s="146" t="s">
        <v>42</v>
      </c>
      <c r="G4" s="146" t="s">
        <v>44</v>
      </c>
      <c r="H4" s="146" t="s">
        <v>45</v>
      </c>
      <c r="I4" s="179"/>
      <c r="J4" s="184"/>
      <c r="K4" s="179"/>
      <c r="L4" s="179"/>
      <c r="M4" s="109" t="s">
        <v>26</v>
      </c>
      <c r="N4" s="21" t="s">
        <v>10</v>
      </c>
      <c r="O4" s="51" t="s">
        <v>27</v>
      </c>
      <c r="P4" s="176"/>
      <c r="Q4" s="122"/>
      <c r="R4" s="120"/>
      <c r="S4" s="123" t="s">
        <v>96</v>
      </c>
      <c r="T4" s="174" t="s">
        <v>95</v>
      </c>
    </row>
    <row r="5" spans="1:20" s="93" customFormat="1" ht="40.5">
      <c r="A5" s="95">
        <v>1</v>
      </c>
      <c r="B5" s="95"/>
      <c r="C5" s="95">
        <v>2</v>
      </c>
      <c r="D5" s="95">
        <v>3</v>
      </c>
      <c r="E5" s="95">
        <v>4</v>
      </c>
      <c r="F5" s="95">
        <v>5</v>
      </c>
      <c r="G5" s="95">
        <v>6</v>
      </c>
      <c r="H5" s="95">
        <v>7</v>
      </c>
      <c r="I5" s="95">
        <v>8</v>
      </c>
      <c r="J5" s="95" t="s">
        <v>94</v>
      </c>
      <c r="K5" s="110">
        <v>10</v>
      </c>
      <c r="L5" s="110" t="s">
        <v>86</v>
      </c>
      <c r="M5" s="110" t="s">
        <v>114</v>
      </c>
      <c r="N5" s="110">
        <v>13</v>
      </c>
      <c r="O5" s="110">
        <v>14</v>
      </c>
      <c r="P5" s="110" t="s">
        <v>92</v>
      </c>
      <c r="Q5" s="95" t="s">
        <v>93</v>
      </c>
      <c r="R5" s="107"/>
      <c r="S5" s="191" t="s">
        <v>97</v>
      </c>
      <c r="T5" s="174"/>
    </row>
    <row r="6" spans="1:20" s="93" customFormat="1" ht="25.5">
      <c r="A6" s="153">
        <v>1</v>
      </c>
      <c r="B6" s="185" t="s">
        <v>151</v>
      </c>
      <c r="C6" s="154" t="s">
        <v>149</v>
      </c>
      <c r="D6" s="151">
        <v>363.72</v>
      </c>
      <c r="E6" s="151">
        <v>372.9</v>
      </c>
      <c r="F6" s="151">
        <v>365.55</v>
      </c>
      <c r="G6" s="95"/>
      <c r="H6" s="95"/>
      <c r="I6" s="95"/>
      <c r="J6" s="144">
        <f aca="true" t="shared" si="0" ref="J6:J26">D6+E6+F6+G6+H6</f>
        <v>1102.17</v>
      </c>
      <c r="K6" s="142">
        <v>0</v>
      </c>
      <c r="L6" s="110"/>
      <c r="M6" s="126">
        <f>IF(ISERR(AVERAGE(D6:H6)),"",AVERAGE(D6:H6))</f>
        <v>367.39</v>
      </c>
      <c r="N6" s="126">
        <f>IF(ISERR(STDEV(D6:H6)),"",STDEV(D6:H6))</f>
        <v>4.86</v>
      </c>
      <c r="O6" s="127">
        <f>IF(ISERR(N6/M6),"",N6/M6)</f>
        <v>0.013</v>
      </c>
      <c r="P6" s="20">
        <f>MIN(I6,M6)</f>
        <v>367.39</v>
      </c>
      <c r="Q6" s="15">
        <f>P6*K6</f>
        <v>0</v>
      </c>
      <c r="R6" s="107"/>
      <c r="S6" s="192"/>
      <c r="T6" s="174"/>
    </row>
    <row r="7" spans="1:20" s="93" customFormat="1" ht="34.5" customHeight="1">
      <c r="A7" s="152">
        <v>2</v>
      </c>
      <c r="B7" s="186"/>
      <c r="C7" s="150" t="s">
        <v>142</v>
      </c>
      <c r="D7" s="151">
        <v>165.33</v>
      </c>
      <c r="E7" s="151">
        <v>169.51</v>
      </c>
      <c r="F7" s="151">
        <v>166.17</v>
      </c>
      <c r="G7" s="15"/>
      <c r="H7" s="15"/>
      <c r="I7" s="15"/>
      <c r="J7" s="144">
        <f t="shared" si="0"/>
        <v>501.01</v>
      </c>
      <c r="K7" s="142">
        <v>2850</v>
      </c>
      <c r="L7" s="147">
        <f aca="true" t="shared" si="1" ref="L7:L26">COUNT(D7:H7)</f>
        <v>3</v>
      </c>
      <c r="M7" s="126">
        <f aca="true" t="shared" si="2" ref="M7:M26">IF(ISERR(AVERAGE(D7:H7)),"",AVERAGE(D7:H7))</f>
        <v>167</v>
      </c>
      <c r="N7" s="126">
        <f aca="true" t="shared" si="3" ref="N7:N26">IF(ISERR(STDEV(D7:H7)),"",STDEV(D7:H7))</f>
        <v>2.21</v>
      </c>
      <c r="O7" s="127">
        <f aca="true" t="shared" si="4" ref="O7:O26">IF(ISERR(N7/M7),"",N7/M7)</f>
        <v>0.013</v>
      </c>
      <c r="P7" s="20">
        <f aca="true" t="shared" si="5" ref="P7:P26">MIN(I7,M7)</f>
        <v>167</v>
      </c>
      <c r="Q7" s="15">
        <f aca="true" t="shared" si="6" ref="Q7:Q26">P7*K7</f>
        <v>475950</v>
      </c>
      <c r="R7" s="107"/>
      <c r="S7" s="192"/>
      <c r="T7" s="174"/>
    </row>
    <row r="8" spans="1:20" s="93" customFormat="1" ht="33.75">
      <c r="A8" s="152">
        <v>3</v>
      </c>
      <c r="B8" s="186"/>
      <c r="C8" s="150" t="s">
        <v>143</v>
      </c>
      <c r="D8" s="151">
        <v>165.33</v>
      </c>
      <c r="E8" s="151">
        <v>169.51</v>
      </c>
      <c r="F8" s="151">
        <v>166.17</v>
      </c>
      <c r="G8" s="15"/>
      <c r="H8" s="15"/>
      <c r="I8" s="15"/>
      <c r="J8" s="144">
        <f t="shared" si="0"/>
        <v>501.01</v>
      </c>
      <c r="K8" s="142">
        <v>0</v>
      </c>
      <c r="L8" s="147">
        <f t="shared" si="1"/>
        <v>3</v>
      </c>
      <c r="M8" s="126">
        <f t="shared" si="2"/>
        <v>167</v>
      </c>
      <c r="N8" s="126">
        <f t="shared" si="3"/>
        <v>2.21</v>
      </c>
      <c r="O8" s="127">
        <f t="shared" si="4"/>
        <v>0.013</v>
      </c>
      <c r="P8" s="20">
        <f t="shared" si="5"/>
        <v>167</v>
      </c>
      <c r="Q8" s="15">
        <f t="shared" si="6"/>
        <v>0</v>
      </c>
      <c r="R8" s="107"/>
      <c r="S8" s="193"/>
      <c r="T8" s="174"/>
    </row>
    <row r="9" spans="1:17" s="93" customFormat="1" ht="56.25">
      <c r="A9" s="153">
        <v>4</v>
      </c>
      <c r="B9" s="186"/>
      <c r="C9" s="150" t="s">
        <v>144</v>
      </c>
      <c r="D9" s="151">
        <v>165.33</v>
      </c>
      <c r="E9" s="151">
        <v>169.51</v>
      </c>
      <c r="F9" s="151">
        <v>166.17</v>
      </c>
      <c r="G9" s="15"/>
      <c r="H9" s="15"/>
      <c r="I9" s="15"/>
      <c r="J9" s="144">
        <f t="shared" si="0"/>
        <v>501.01</v>
      </c>
      <c r="K9" s="142">
        <v>45</v>
      </c>
      <c r="L9" s="147">
        <f t="shared" si="1"/>
        <v>3</v>
      </c>
      <c r="M9" s="126">
        <f t="shared" si="2"/>
        <v>167</v>
      </c>
      <c r="N9" s="126">
        <f t="shared" si="3"/>
        <v>2.21</v>
      </c>
      <c r="O9" s="127">
        <f t="shared" si="4"/>
        <v>0.013</v>
      </c>
      <c r="P9" s="20">
        <f t="shared" si="5"/>
        <v>167</v>
      </c>
      <c r="Q9" s="15">
        <f t="shared" si="6"/>
        <v>7515</v>
      </c>
    </row>
    <row r="10" spans="1:17" s="93" customFormat="1" ht="33.75">
      <c r="A10" s="152">
        <v>5</v>
      </c>
      <c r="B10" s="186"/>
      <c r="C10" s="150" t="s">
        <v>145</v>
      </c>
      <c r="D10" s="151">
        <v>60.39</v>
      </c>
      <c r="E10" s="151">
        <v>61.92</v>
      </c>
      <c r="F10" s="151">
        <v>60.7</v>
      </c>
      <c r="G10" s="15"/>
      <c r="H10" s="15"/>
      <c r="I10" s="15"/>
      <c r="J10" s="144">
        <f t="shared" si="0"/>
        <v>183.01</v>
      </c>
      <c r="K10" s="142">
        <v>17755</v>
      </c>
      <c r="L10" s="147">
        <f t="shared" si="1"/>
        <v>3</v>
      </c>
      <c r="M10" s="126">
        <f t="shared" si="2"/>
        <v>61</v>
      </c>
      <c r="N10" s="126">
        <f t="shared" si="3"/>
        <v>0.81</v>
      </c>
      <c r="O10" s="127">
        <f t="shared" si="4"/>
        <v>0.013</v>
      </c>
      <c r="P10" s="20">
        <f t="shared" si="5"/>
        <v>61</v>
      </c>
      <c r="Q10" s="15">
        <f t="shared" si="6"/>
        <v>1083055</v>
      </c>
    </row>
    <row r="11" spans="1:17" s="93" customFormat="1" ht="33.75">
      <c r="A11" s="152">
        <v>6</v>
      </c>
      <c r="B11" s="186"/>
      <c r="C11" s="150" t="s">
        <v>146</v>
      </c>
      <c r="D11" s="151">
        <v>165.33</v>
      </c>
      <c r="E11" s="151">
        <v>169.51</v>
      </c>
      <c r="F11" s="151">
        <v>166.17</v>
      </c>
      <c r="G11" s="15"/>
      <c r="H11" s="15"/>
      <c r="I11" s="15"/>
      <c r="J11" s="144">
        <f t="shared" si="0"/>
        <v>501.01</v>
      </c>
      <c r="K11" s="142">
        <v>2500</v>
      </c>
      <c r="L11" s="147">
        <f t="shared" si="1"/>
        <v>3</v>
      </c>
      <c r="M11" s="126">
        <f t="shared" si="2"/>
        <v>167</v>
      </c>
      <c r="N11" s="126">
        <f t="shared" si="3"/>
        <v>2.21</v>
      </c>
      <c r="O11" s="127">
        <f t="shared" si="4"/>
        <v>0.013</v>
      </c>
      <c r="P11" s="20">
        <f t="shared" si="5"/>
        <v>167</v>
      </c>
      <c r="Q11" s="15">
        <f t="shared" si="6"/>
        <v>417500</v>
      </c>
    </row>
    <row r="12" spans="1:17" s="93" customFormat="1" ht="33.75">
      <c r="A12" s="153">
        <v>7</v>
      </c>
      <c r="B12" s="187"/>
      <c r="C12" s="150" t="s">
        <v>147</v>
      </c>
      <c r="D12" s="151">
        <v>165.33</v>
      </c>
      <c r="E12" s="151">
        <v>169.51</v>
      </c>
      <c r="F12" s="151">
        <v>166.17</v>
      </c>
      <c r="G12" s="15"/>
      <c r="H12" s="15"/>
      <c r="I12" s="15"/>
      <c r="J12" s="144">
        <f t="shared" si="0"/>
        <v>501.01</v>
      </c>
      <c r="K12" s="142">
        <v>0</v>
      </c>
      <c r="L12" s="147">
        <f t="shared" si="1"/>
        <v>3</v>
      </c>
      <c r="M12" s="126">
        <f t="shared" si="2"/>
        <v>167</v>
      </c>
      <c r="N12" s="126">
        <f t="shared" si="3"/>
        <v>2.21</v>
      </c>
      <c r="O12" s="127">
        <f t="shared" si="4"/>
        <v>0.013</v>
      </c>
      <c r="P12" s="20">
        <f t="shared" si="5"/>
        <v>167</v>
      </c>
      <c r="Q12" s="15">
        <f t="shared" si="6"/>
        <v>0</v>
      </c>
    </row>
    <row r="13" spans="1:17" s="93" customFormat="1" ht="25.5">
      <c r="A13" s="152">
        <v>8</v>
      </c>
      <c r="B13" s="185" t="s">
        <v>152</v>
      </c>
      <c r="C13" s="154" t="s">
        <v>149</v>
      </c>
      <c r="D13" s="151">
        <v>371.63</v>
      </c>
      <c r="E13" s="151">
        <v>381.01</v>
      </c>
      <c r="F13" s="151">
        <v>373.5</v>
      </c>
      <c r="G13" s="15"/>
      <c r="H13" s="15"/>
      <c r="I13" s="15"/>
      <c r="J13" s="144">
        <f t="shared" si="0"/>
        <v>1126.14</v>
      </c>
      <c r="K13" s="142">
        <v>0</v>
      </c>
      <c r="L13" s="147">
        <f>COUNT(D13:H13)</f>
        <v>3</v>
      </c>
      <c r="M13" s="126">
        <f>IF(ISERR(AVERAGE(D13:H13)),"",AVERAGE(D13:H13))</f>
        <v>375.38</v>
      </c>
      <c r="N13" s="126">
        <f>IF(ISERR(STDEV(D13:H13)),"",STDEV(D13:H13))</f>
        <v>4.96</v>
      </c>
      <c r="O13" s="127">
        <f>IF(ISERR(N13/M13),"",N13/M13)</f>
        <v>0.013</v>
      </c>
      <c r="P13" s="20">
        <f>MIN(I13,M13)</f>
        <v>375.38</v>
      </c>
      <c r="Q13" s="15">
        <f>P13*K13</f>
        <v>0</v>
      </c>
    </row>
    <row r="14" spans="1:17" s="93" customFormat="1" ht="34.5" customHeight="1">
      <c r="A14" s="152">
        <v>9</v>
      </c>
      <c r="B14" s="186"/>
      <c r="C14" s="150" t="s">
        <v>142</v>
      </c>
      <c r="D14" s="151">
        <v>171.77</v>
      </c>
      <c r="E14" s="151">
        <v>176.1</v>
      </c>
      <c r="F14" s="151">
        <v>172.63</v>
      </c>
      <c r="G14" s="15"/>
      <c r="H14" s="15"/>
      <c r="I14" s="15"/>
      <c r="J14" s="144">
        <f t="shared" si="0"/>
        <v>520.5</v>
      </c>
      <c r="K14" s="142">
        <v>5100</v>
      </c>
      <c r="L14" s="147">
        <f t="shared" si="1"/>
        <v>3</v>
      </c>
      <c r="M14" s="126">
        <f t="shared" si="2"/>
        <v>173.5</v>
      </c>
      <c r="N14" s="126">
        <f t="shared" si="3"/>
        <v>2.29</v>
      </c>
      <c r="O14" s="127">
        <f t="shared" si="4"/>
        <v>0.013</v>
      </c>
      <c r="P14" s="20">
        <f t="shared" si="5"/>
        <v>173.5</v>
      </c>
      <c r="Q14" s="15">
        <f t="shared" si="6"/>
        <v>884850</v>
      </c>
    </row>
    <row r="15" spans="1:17" s="93" customFormat="1" ht="33.75">
      <c r="A15" s="153">
        <v>10</v>
      </c>
      <c r="B15" s="186"/>
      <c r="C15" s="150" t="s">
        <v>143</v>
      </c>
      <c r="D15" s="151">
        <v>171.77</v>
      </c>
      <c r="E15" s="151">
        <v>176.1</v>
      </c>
      <c r="F15" s="151">
        <v>172.63</v>
      </c>
      <c r="G15" s="15"/>
      <c r="H15" s="15"/>
      <c r="I15" s="15"/>
      <c r="J15" s="144">
        <f t="shared" si="0"/>
        <v>520.5</v>
      </c>
      <c r="K15" s="142">
        <v>0</v>
      </c>
      <c r="L15" s="147">
        <f t="shared" si="1"/>
        <v>3</v>
      </c>
      <c r="M15" s="126">
        <f t="shared" si="2"/>
        <v>173.5</v>
      </c>
      <c r="N15" s="126">
        <f t="shared" si="3"/>
        <v>2.29</v>
      </c>
      <c r="O15" s="127">
        <f t="shared" si="4"/>
        <v>0.013</v>
      </c>
      <c r="P15" s="20">
        <f t="shared" si="5"/>
        <v>173.5</v>
      </c>
      <c r="Q15" s="15">
        <f t="shared" si="6"/>
        <v>0</v>
      </c>
    </row>
    <row r="16" spans="1:17" s="93" customFormat="1" ht="56.25">
      <c r="A16" s="152">
        <v>11</v>
      </c>
      <c r="B16" s="186"/>
      <c r="C16" s="150" t="s">
        <v>144</v>
      </c>
      <c r="D16" s="151">
        <v>171.77</v>
      </c>
      <c r="E16" s="151">
        <v>176.1</v>
      </c>
      <c r="F16" s="151">
        <v>172.63</v>
      </c>
      <c r="G16" s="15"/>
      <c r="H16" s="15"/>
      <c r="I16" s="15"/>
      <c r="J16" s="144">
        <f t="shared" si="0"/>
        <v>520.5</v>
      </c>
      <c r="K16" s="142">
        <v>0</v>
      </c>
      <c r="L16" s="147">
        <f t="shared" si="1"/>
        <v>3</v>
      </c>
      <c r="M16" s="126">
        <f t="shared" si="2"/>
        <v>173.5</v>
      </c>
      <c r="N16" s="126">
        <f t="shared" si="3"/>
        <v>2.29</v>
      </c>
      <c r="O16" s="127">
        <f t="shared" si="4"/>
        <v>0.013</v>
      </c>
      <c r="P16" s="20">
        <f t="shared" si="5"/>
        <v>173.5</v>
      </c>
      <c r="Q16" s="15">
        <f t="shared" si="6"/>
        <v>0</v>
      </c>
    </row>
    <row r="17" spans="1:17" s="93" customFormat="1" ht="33.75">
      <c r="A17" s="152">
        <v>12</v>
      </c>
      <c r="B17" s="186"/>
      <c r="C17" s="150" t="s">
        <v>145</v>
      </c>
      <c r="D17" s="151">
        <v>62.74</v>
      </c>
      <c r="E17" s="151">
        <v>64.32</v>
      </c>
      <c r="F17" s="151">
        <v>63.05</v>
      </c>
      <c r="G17" s="15"/>
      <c r="H17" s="15"/>
      <c r="I17" s="15"/>
      <c r="J17" s="144">
        <f t="shared" si="0"/>
        <v>190.11</v>
      </c>
      <c r="K17" s="142">
        <v>26235</v>
      </c>
      <c r="L17" s="147">
        <f t="shared" si="1"/>
        <v>3</v>
      </c>
      <c r="M17" s="126">
        <f t="shared" si="2"/>
        <v>63.37</v>
      </c>
      <c r="N17" s="126">
        <f t="shared" si="3"/>
        <v>0.84</v>
      </c>
      <c r="O17" s="127">
        <f t="shared" si="4"/>
        <v>0.013</v>
      </c>
      <c r="P17" s="20">
        <f t="shared" si="5"/>
        <v>63.37</v>
      </c>
      <c r="Q17" s="15">
        <f t="shared" si="6"/>
        <v>1662511.95</v>
      </c>
    </row>
    <row r="18" spans="1:17" s="93" customFormat="1" ht="33.75">
      <c r="A18" s="153">
        <v>13</v>
      </c>
      <c r="B18" s="186"/>
      <c r="C18" s="150" t="s">
        <v>146</v>
      </c>
      <c r="D18" s="151">
        <v>171.77</v>
      </c>
      <c r="E18" s="151">
        <v>176.1</v>
      </c>
      <c r="F18" s="151">
        <v>172.63</v>
      </c>
      <c r="G18" s="15"/>
      <c r="H18" s="15"/>
      <c r="I18" s="15"/>
      <c r="J18" s="144">
        <f t="shared" si="0"/>
        <v>520.5</v>
      </c>
      <c r="K18" s="142">
        <v>5355</v>
      </c>
      <c r="L18" s="147">
        <f t="shared" si="1"/>
        <v>3</v>
      </c>
      <c r="M18" s="126">
        <f t="shared" si="2"/>
        <v>173.5</v>
      </c>
      <c r="N18" s="126">
        <f t="shared" si="3"/>
        <v>2.29</v>
      </c>
      <c r="O18" s="127">
        <f t="shared" si="4"/>
        <v>0.013</v>
      </c>
      <c r="P18" s="20">
        <f t="shared" si="5"/>
        <v>173.5</v>
      </c>
      <c r="Q18" s="15">
        <f t="shared" si="6"/>
        <v>929092.5</v>
      </c>
    </row>
    <row r="19" spans="1:17" s="93" customFormat="1" ht="33.75">
      <c r="A19" s="152">
        <v>14</v>
      </c>
      <c r="B19" s="187"/>
      <c r="C19" s="150" t="s">
        <v>147</v>
      </c>
      <c r="D19" s="151">
        <v>171.77</v>
      </c>
      <c r="E19" s="151">
        <v>176.1</v>
      </c>
      <c r="F19" s="151">
        <v>172.63</v>
      </c>
      <c r="G19" s="15"/>
      <c r="H19" s="15"/>
      <c r="I19" s="15"/>
      <c r="J19" s="144">
        <f t="shared" si="0"/>
        <v>520.5</v>
      </c>
      <c r="K19" s="142">
        <v>0</v>
      </c>
      <c r="L19" s="147">
        <f t="shared" si="1"/>
        <v>3</v>
      </c>
      <c r="M19" s="126">
        <f t="shared" si="2"/>
        <v>173.5</v>
      </c>
      <c r="N19" s="126">
        <f t="shared" si="3"/>
        <v>2.29</v>
      </c>
      <c r="O19" s="127">
        <f t="shared" si="4"/>
        <v>0.013</v>
      </c>
      <c r="P19" s="20">
        <f t="shared" si="5"/>
        <v>173.5</v>
      </c>
      <c r="Q19" s="15">
        <f t="shared" si="6"/>
        <v>0</v>
      </c>
    </row>
    <row r="20" spans="1:17" s="93" customFormat="1" ht="25.5">
      <c r="A20" s="152">
        <v>15</v>
      </c>
      <c r="B20" s="185" t="s">
        <v>153</v>
      </c>
      <c r="C20" s="154" t="s">
        <v>149</v>
      </c>
      <c r="D20" s="151">
        <v>386.5</v>
      </c>
      <c r="E20" s="151">
        <v>396.26</v>
      </c>
      <c r="F20" s="151">
        <v>388.45</v>
      </c>
      <c r="G20" s="15"/>
      <c r="H20" s="15"/>
      <c r="I20" s="15"/>
      <c r="J20" s="144">
        <f t="shared" si="0"/>
        <v>1171.21</v>
      </c>
      <c r="K20" s="142">
        <v>0</v>
      </c>
      <c r="L20" s="147">
        <f>COUNT(D20:H20)</f>
        <v>3</v>
      </c>
      <c r="M20" s="126">
        <f>IF(ISERR(AVERAGE(D20:H20)),"",AVERAGE(D20:H20))</f>
        <v>390.4</v>
      </c>
      <c r="N20" s="126">
        <f>IF(ISERR(STDEV(D20:H20)),"",STDEV(D20:H20))</f>
        <v>5.16</v>
      </c>
      <c r="O20" s="127">
        <f>IF(ISERR(N20/M20),"",N20/M20)</f>
        <v>0.013</v>
      </c>
      <c r="P20" s="20">
        <f>MIN(I20,M20)</f>
        <v>390.4</v>
      </c>
      <c r="Q20" s="15">
        <f>P20*K20</f>
        <v>0</v>
      </c>
    </row>
    <row r="21" spans="1:17" s="93" customFormat="1" ht="34.5" customHeight="1">
      <c r="A21" s="153">
        <v>16</v>
      </c>
      <c r="B21" s="186"/>
      <c r="C21" s="150" t="s">
        <v>142</v>
      </c>
      <c r="D21" s="151">
        <v>178.77</v>
      </c>
      <c r="E21" s="151">
        <v>183.29</v>
      </c>
      <c r="F21" s="151">
        <v>179.68</v>
      </c>
      <c r="G21" s="15"/>
      <c r="H21" s="15"/>
      <c r="I21" s="15"/>
      <c r="J21" s="144">
        <f t="shared" si="0"/>
        <v>541.74</v>
      </c>
      <c r="K21" s="142">
        <v>4000</v>
      </c>
      <c r="L21" s="147">
        <f t="shared" si="1"/>
        <v>3</v>
      </c>
      <c r="M21" s="126">
        <f t="shared" si="2"/>
        <v>180.58</v>
      </c>
      <c r="N21" s="126">
        <f t="shared" si="3"/>
        <v>2.39</v>
      </c>
      <c r="O21" s="127">
        <f t="shared" si="4"/>
        <v>0.013</v>
      </c>
      <c r="P21" s="20">
        <f t="shared" si="5"/>
        <v>180.58</v>
      </c>
      <c r="Q21" s="15">
        <f t="shared" si="6"/>
        <v>722320</v>
      </c>
    </row>
    <row r="22" spans="1:17" s="93" customFormat="1" ht="33.75">
      <c r="A22" s="152">
        <v>17</v>
      </c>
      <c r="B22" s="186"/>
      <c r="C22" s="150" t="s">
        <v>143</v>
      </c>
      <c r="D22" s="151">
        <v>178.77</v>
      </c>
      <c r="E22" s="151">
        <v>183.29</v>
      </c>
      <c r="F22" s="151">
        <v>179.68</v>
      </c>
      <c r="G22" s="15"/>
      <c r="H22" s="15"/>
      <c r="I22" s="15"/>
      <c r="J22" s="144">
        <f t="shared" si="0"/>
        <v>541.74</v>
      </c>
      <c r="K22" s="142">
        <v>0</v>
      </c>
      <c r="L22" s="147">
        <f t="shared" si="1"/>
        <v>3</v>
      </c>
      <c r="M22" s="126">
        <f t="shared" si="2"/>
        <v>180.58</v>
      </c>
      <c r="N22" s="126">
        <f t="shared" si="3"/>
        <v>2.39</v>
      </c>
      <c r="O22" s="127">
        <f t="shared" si="4"/>
        <v>0.013</v>
      </c>
      <c r="P22" s="20">
        <f t="shared" si="5"/>
        <v>180.58</v>
      </c>
      <c r="Q22" s="15">
        <f t="shared" si="6"/>
        <v>0</v>
      </c>
    </row>
    <row r="23" spans="1:17" s="93" customFormat="1" ht="56.25">
      <c r="A23" s="152">
        <v>18</v>
      </c>
      <c r="B23" s="186"/>
      <c r="C23" s="150" t="s">
        <v>144</v>
      </c>
      <c r="D23" s="151">
        <v>178.77</v>
      </c>
      <c r="E23" s="151">
        <v>183.29</v>
      </c>
      <c r="F23" s="151">
        <v>179.68</v>
      </c>
      <c r="G23" s="15"/>
      <c r="H23" s="15"/>
      <c r="I23" s="15"/>
      <c r="J23" s="144">
        <f t="shared" si="0"/>
        <v>541.74</v>
      </c>
      <c r="K23" s="142">
        <v>0</v>
      </c>
      <c r="L23" s="147">
        <f t="shared" si="1"/>
        <v>3</v>
      </c>
      <c r="M23" s="126">
        <f t="shared" si="2"/>
        <v>180.58</v>
      </c>
      <c r="N23" s="126">
        <f t="shared" si="3"/>
        <v>2.39</v>
      </c>
      <c r="O23" s="127">
        <f t="shared" si="4"/>
        <v>0.013</v>
      </c>
      <c r="P23" s="20">
        <f t="shared" si="5"/>
        <v>180.58</v>
      </c>
      <c r="Q23" s="15">
        <f t="shared" si="6"/>
        <v>0</v>
      </c>
    </row>
    <row r="24" spans="1:17" s="93" customFormat="1" ht="33.75">
      <c r="A24" s="153">
        <v>19</v>
      </c>
      <c r="B24" s="186"/>
      <c r="C24" s="150" t="s">
        <v>145</v>
      </c>
      <c r="D24" s="151">
        <v>65.3</v>
      </c>
      <c r="E24" s="151">
        <v>66.95</v>
      </c>
      <c r="F24" s="151">
        <v>65.63</v>
      </c>
      <c r="G24" s="15"/>
      <c r="H24" s="15"/>
      <c r="I24" s="15"/>
      <c r="J24" s="144">
        <f t="shared" si="0"/>
        <v>197.88</v>
      </c>
      <c r="K24" s="142">
        <v>21200</v>
      </c>
      <c r="L24" s="147">
        <f t="shared" si="1"/>
        <v>3</v>
      </c>
      <c r="M24" s="126">
        <f t="shared" si="2"/>
        <v>65.96</v>
      </c>
      <c r="N24" s="126">
        <f t="shared" si="3"/>
        <v>0.87</v>
      </c>
      <c r="O24" s="127">
        <f t="shared" si="4"/>
        <v>0.013</v>
      </c>
      <c r="P24" s="20">
        <f t="shared" si="5"/>
        <v>65.96</v>
      </c>
      <c r="Q24" s="15">
        <f t="shared" si="6"/>
        <v>1398352</v>
      </c>
    </row>
    <row r="25" spans="1:17" s="93" customFormat="1" ht="33.75">
      <c r="A25" s="152">
        <v>20</v>
      </c>
      <c r="B25" s="186"/>
      <c r="C25" s="150" t="s">
        <v>146</v>
      </c>
      <c r="D25" s="151">
        <v>178.77</v>
      </c>
      <c r="E25" s="151">
        <v>183.29</v>
      </c>
      <c r="F25" s="151">
        <v>179.68</v>
      </c>
      <c r="G25" s="15"/>
      <c r="H25" s="15"/>
      <c r="I25" s="15"/>
      <c r="J25" s="144">
        <f t="shared" si="0"/>
        <v>541.74</v>
      </c>
      <c r="K25" s="142">
        <v>4590</v>
      </c>
      <c r="L25" s="147">
        <f t="shared" si="1"/>
        <v>3</v>
      </c>
      <c r="M25" s="126">
        <f t="shared" si="2"/>
        <v>180.58</v>
      </c>
      <c r="N25" s="126">
        <f t="shared" si="3"/>
        <v>2.39</v>
      </c>
      <c r="O25" s="127">
        <f t="shared" si="4"/>
        <v>0.013</v>
      </c>
      <c r="P25" s="20">
        <f t="shared" si="5"/>
        <v>180.58</v>
      </c>
      <c r="Q25" s="15">
        <f t="shared" si="6"/>
        <v>828862.2</v>
      </c>
    </row>
    <row r="26" spans="1:17" s="93" customFormat="1" ht="33.75">
      <c r="A26" s="152">
        <v>21</v>
      </c>
      <c r="B26" s="187"/>
      <c r="C26" s="150" t="s">
        <v>147</v>
      </c>
      <c r="D26" s="151">
        <v>178.77</v>
      </c>
      <c r="E26" s="151">
        <v>183.29</v>
      </c>
      <c r="F26" s="151">
        <v>179.68</v>
      </c>
      <c r="G26" s="15"/>
      <c r="H26" s="15"/>
      <c r="I26" s="15"/>
      <c r="J26" s="144">
        <f t="shared" si="0"/>
        <v>541.74</v>
      </c>
      <c r="K26" s="142">
        <v>0</v>
      </c>
      <c r="L26" s="147">
        <f t="shared" si="1"/>
        <v>3</v>
      </c>
      <c r="M26" s="126">
        <f t="shared" si="2"/>
        <v>180.58</v>
      </c>
      <c r="N26" s="126">
        <f t="shared" si="3"/>
        <v>2.39</v>
      </c>
      <c r="O26" s="127">
        <f t="shared" si="4"/>
        <v>0.013</v>
      </c>
      <c r="P26" s="20">
        <f t="shared" si="5"/>
        <v>180.58</v>
      </c>
      <c r="Q26" s="15">
        <f t="shared" si="6"/>
        <v>0</v>
      </c>
    </row>
    <row r="27" spans="1:17" s="93" customFormat="1" ht="18" customHeight="1">
      <c r="A27" s="165" t="s">
        <v>32</v>
      </c>
      <c r="B27" s="165"/>
      <c r="C27" s="165"/>
      <c r="D27" s="165"/>
      <c r="E27" s="165"/>
      <c r="F27" s="165"/>
      <c r="G27" s="165"/>
      <c r="H27" s="165"/>
      <c r="I27" s="165"/>
      <c r="J27" s="194"/>
      <c r="K27" s="194"/>
      <c r="L27" s="194"/>
      <c r="M27" s="165"/>
      <c r="N27" s="165"/>
      <c r="O27" s="177"/>
      <c r="P27" s="177"/>
      <c r="Q27" s="119">
        <f>SUM(Q7:Q26)</f>
        <v>8410008.65</v>
      </c>
    </row>
    <row r="28" spans="1:17" s="93" customFormat="1" ht="51.75" customHeight="1">
      <c r="A28" s="188" t="s">
        <v>87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7" ht="1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</row>
    <row r="30" spans="3:7" ht="15">
      <c r="C30" s="169"/>
      <c r="D30" s="169"/>
      <c r="E30" s="169"/>
      <c r="F30" s="169"/>
      <c r="G30" s="169"/>
    </row>
    <row r="31" spans="4:11" ht="15">
      <c r="D31" s="148"/>
      <c r="E31" s="148"/>
      <c r="F31" s="148"/>
      <c r="G31" s="149"/>
      <c r="H31" s="148"/>
      <c r="I31" s="149"/>
      <c r="J31" s="148"/>
      <c r="K31" s="148"/>
    </row>
    <row r="32" spans="4:11" ht="15">
      <c r="D32" s="148"/>
      <c r="E32" s="148"/>
      <c r="F32" s="148"/>
      <c r="G32" s="149"/>
      <c r="H32" s="148"/>
      <c r="I32" s="149"/>
      <c r="J32" s="148"/>
      <c r="K32" s="148"/>
    </row>
    <row r="33" spans="4:11" ht="15">
      <c r="D33" s="148"/>
      <c r="E33" s="148"/>
      <c r="F33" s="148"/>
      <c r="G33" s="149"/>
      <c r="H33" s="148"/>
      <c r="I33" s="149"/>
      <c r="J33" s="148"/>
      <c r="K33" s="148"/>
    </row>
    <row r="34" spans="4:11" ht="15">
      <c r="D34" s="148"/>
      <c r="E34" s="148"/>
      <c r="F34" s="148"/>
      <c r="G34" s="149"/>
      <c r="H34" s="148"/>
      <c r="I34" s="149"/>
      <c r="J34" s="148"/>
      <c r="K34" s="148"/>
    </row>
    <row r="35" spans="4:11" ht="15">
      <c r="D35" s="148"/>
      <c r="E35" s="148"/>
      <c r="F35" s="148"/>
      <c r="G35" s="149"/>
      <c r="H35" s="148"/>
      <c r="I35" s="149"/>
      <c r="J35" s="148"/>
      <c r="K35" s="148"/>
    </row>
    <row r="36" spans="4:11" ht="15">
      <c r="D36" s="148"/>
      <c r="E36" s="148"/>
      <c r="F36" s="148"/>
      <c r="G36" s="149"/>
      <c r="H36" s="148"/>
      <c r="I36" s="149"/>
      <c r="J36" s="148"/>
      <c r="K36" s="148"/>
    </row>
  </sheetData>
  <sheetProtection/>
  <mergeCells count="21">
    <mergeCell ref="T4:T8"/>
    <mergeCell ref="S5:S8"/>
    <mergeCell ref="L3:L4"/>
    <mergeCell ref="A27:N27"/>
    <mergeCell ref="O27:P27"/>
    <mergeCell ref="M1:Q1"/>
    <mergeCell ref="A2:Q2"/>
    <mergeCell ref="A3:A4"/>
    <mergeCell ref="C3:C4"/>
    <mergeCell ref="D3:H3"/>
    <mergeCell ref="A28:Q28"/>
    <mergeCell ref="B20:B26"/>
    <mergeCell ref="B13:B19"/>
    <mergeCell ref="B6:B12"/>
    <mergeCell ref="C30:G30"/>
    <mergeCell ref="P3:P4"/>
    <mergeCell ref="I3:I4"/>
    <mergeCell ref="J3:J4"/>
    <mergeCell ref="K3:K4"/>
    <mergeCell ref="M3:O3"/>
    <mergeCell ref="A29:Q29"/>
  </mergeCells>
  <conditionalFormatting sqref="O6:O26">
    <cfRule type="cellIs" priority="1" dxfId="17" operator="greaterThanOrEqual" stopIfTrue="1">
      <formula>0.33</formula>
    </cfRule>
    <cfRule type="cellIs" priority="2" dxfId="0" operator="greaterThanOrEqual" stopIfTrue="1">
      <formula>0.33</formula>
    </cfRule>
    <cfRule type="cellIs" priority="3" dxfId="0" operator="between" stopIfTrue="1">
      <formula>33</formula>
      <formula>100</formula>
    </cfRule>
  </conditionalFormatting>
  <printOptions/>
  <pageMargins left="0.3937007874015748" right="0.3937007874015748" top="0.5905511811023623" bottom="0.5905511811023623" header="0" footer="0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1:U16"/>
  <sheetViews>
    <sheetView workbookViewId="0" topLeftCell="C1">
      <selection activeCell="A3" sqref="A3:N3"/>
    </sheetView>
  </sheetViews>
  <sheetFormatPr defaultColWidth="9.140625" defaultRowHeight="15"/>
  <cols>
    <col min="1" max="1" width="3.57421875" style="105" customWidth="1"/>
    <col min="2" max="2" width="16.57421875" style="94" customWidth="1"/>
    <col min="3" max="3" width="8.421875" style="94" customWidth="1"/>
    <col min="4" max="4" width="8.57421875" style="94" customWidth="1"/>
    <col min="5" max="6" width="8.28125" style="94" customWidth="1"/>
    <col min="7" max="7" width="8.57421875" style="94" customWidth="1"/>
    <col min="8" max="9" width="9.28125" style="94" customWidth="1"/>
    <col min="10" max="12" width="10.421875" style="94" customWidth="1"/>
    <col min="13" max="13" width="9.8515625" style="94" customWidth="1"/>
    <col min="14" max="14" width="11.57421875" style="94" customWidth="1"/>
    <col min="15" max="15" width="14.140625" style="94" customWidth="1"/>
    <col min="16" max="17" width="10.8515625" style="94" customWidth="1"/>
    <col min="18" max="18" width="17.57421875" style="94" customWidth="1"/>
    <col min="19" max="19" width="1.421875" style="93" customWidth="1"/>
    <col min="20" max="20" width="48.57421875" style="94" customWidth="1"/>
    <col min="21" max="21" width="12.140625" style="94" customWidth="1"/>
    <col min="22" max="16384" width="9.140625" style="94" customWidth="1"/>
  </cols>
  <sheetData>
    <row r="1" spans="1:18" ht="24.75" customHeight="1">
      <c r="A1" s="170" t="s">
        <v>36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20" s="121" customFormat="1" ht="48" customHeight="1">
      <c r="A2" s="181" t="s">
        <v>9</v>
      </c>
      <c r="B2" s="178" t="s">
        <v>23</v>
      </c>
      <c r="C2" s="183" t="s">
        <v>104</v>
      </c>
      <c r="D2" s="183"/>
      <c r="E2" s="183"/>
      <c r="F2" s="183"/>
      <c r="G2" s="183"/>
      <c r="H2" s="178" t="s">
        <v>88</v>
      </c>
      <c r="I2" s="184"/>
      <c r="J2" s="195" t="s">
        <v>50</v>
      </c>
      <c r="K2" s="195"/>
      <c r="L2" s="195"/>
      <c r="M2" s="178" t="s">
        <v>25</v>
      </c>
      <c r="N2" s="180" t="s">
        <v>22</v>
      </c>
      <c r="O2" s="180"/>
      <c r="P2" s="180"/>
      <c r="Q2" s="175" t="s">
        <v>91</v>
      </c>
      <c r="R2" s="106" t="s">
        <v>83</v>
      </c>
      <c r="S2" s="120"/>
      <c r="T2" s="120"/>
    </row>
    <row r="3" spans="1:21" s="121" customFormat="1" ht="94.5">
      <c r="A3" s="182"/>
      <c r="B3" s="189"/>
      <c r="C3" s="108" t="s">
        <v>40</v>
      </c>
      <c r="D3" s="108" t="s">
        <v>41</v>
      </c>
      <c r="E3" s="108" t="s">
        <v>42</v>
      </c>
      <c r="F3" s="108" t="s">
        <v>44</v>
      </c>
      <c r="G3" s="108" t="s">
        <v>45</v>
      </c>
      <c r="H3" s="179"/>
      <c r="I3" s="184"/>
      <c r="J3" s="78" t="s">
        <v>51</v>
      </c>
      <c r="K3" s="78" t="s">
        <v>48</v>
      </c>
      <c r="L3" s="78" t="s">
        <v>49</v>
      </c>
      <c r="M3" s="179"/>
      <c r="N3" s="109" t="s">
        <v>26</v>
      </c>
      <c r="O3" s="21" t="s">
        <v>10</v>
      </c>
      <c r="P3" s="51" t="s">
        <v>27</v>
      </c>
      <c r="Q3" s="176"/>
      <c r="R3" s="122"/>
      <c r="S3" s="120"/>
      <c r="T3" s="123" t="s">
        <v>96</v>
      </c>
      <c r="U3" s="174" t="s">
        <v>95</v>
      </c>
    </row>
    <row r="4" spans="1:21" s="93" customFormat="1" ht="27" customHeight="1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  <c r="H4" s="95">
        <v>8</v>
      </c>
      <c r="I4" s="95" t="s">
        <v>94</v>
      </c>
      <c r="J4" s="34" t="s">
        <v>107</v>
      </c>
      <c r="K4" s="34" t="s">
        <v>108</v>
      </c>
      <c r="L4" s="34" t="s">
        <v>109</v>
      </c>
      <c r="M4" s="110" t="s">
        <v>86</v>
      </c>
      <c r="N4" s="110" t="s">
        <v>114</v>
      </c>
      <c r="O4" s="110">
        <v>13</v>
      </c>
      <c r="P4" s="110">
        <v>14</v>
      </c>
      <c r="Q4" s="110" t="s">
        <v>92</v>
      </c>
      <c r="R4" s="95" t="s">
        <v>123</v>
      </c>
      <c r="S4" s="107"/>
      <c r="T4" s="201" t="s">
        <v>131</v>
      </c>
      <c r="U4" s="174"/>
    </row>
    <row r="5" spans="1:21" s="93" customFormat="1" ht="15" customHeight="1">
      <c r="A5" s="96">
        <v>1</v>
      </c>
      <c r="B5" s="97"/>
      <c r="C5" s="111"/>
      <c r="D5" s="111"/>
      <c r="E5" s="111"/>
      <c r="F5" s="111"/>
      <c r="G5" s="111"/>
      <c r="H5" s="111"/>
      <c r="I5" s="112">
        <f>C5+D5+E5+F5+G5</f>
        <v>0</v>
      </c>
      <c r="J5" s="15"/>
      <c r="K5" s="15"/>
      <c r="L5" s="15">
        <f>J5*K5</f>
        <v>0</v>
      </c>
      <c r="M5" s="114">
        <f>COUNT(C5:G5)</f>
        <v>0</v>
      </c>
      <c r="N5" s="115">
        <f>IF(ISERR(AVERAGE(C5:G5)),"",AVERAGE(C5:G5))</f>
      </c>
      <c r="O5" s="115">
        <f>IF(ISERR(STDEV(C5:G5)),"",STDEV(C5:G5))</f>
      </c>
      <c r="P5" s="116">
        <f>IF(ISERR(O5/N5),"",O5/N5)</f>
      </c>
      <c r="Q5" s="113">
        <f aca="true" t="shared" si="0" ref="Q5:Q11">MIN(H5,N5)</f>
        <v>0</v>
      </c>
      <c r="R5" s="111">
        <f>Q5*L5</f>
        <v>0</v>
      </c>
      <c r="S5" s="107"/>
      <c r="T5" s="202"/>
      <c r="U5" s="174"/>
    </row>
    <row r="6" spans="1:21" s="93" customFormat="1" ht="15" customHeight="1">
      <c r="A6" s="96">
        <v>2</v>
      </c>
      <c r="B6" s="97"/>
      <c r="C6" s="111"/>
      <c r="D6" s="111"/>
      <c r="E6" s="111"/>
      <c r="F6" s="111"/>
      <c r="G6" s="111"/>
      <c r="H6" s="111"/>
      <c r="I6" s="112">
        <f aca="true" t="shared" si="1" ref="I6:I11">C6+D6+E6+F6+G6</f>
        <v>0</v>
      </c>
      <c r="J6" s="15"/>
      <c r="K6" s="15"/>
      <c r="L6" s="15">
        <f aca="true" t="shared" si="2" ref="L6:L11">J6*K6</f>
        <v>0</v>
      </c>
      <c r="M6" s="114">
        <f aca="true" t="shared" si="3" ref="M6:M11">COUNT(C6:G6)</f>
        <v>0</v>
      </c>
      <c r="N6" s="115">
        <f aca="true" t="shared" si="4" ref="N6:N11">IF(ISERR(AVERAGE(C6:G6)),"",AVERAGE(C6:G6))</f>
      </c>
      <c r="O6" s="115">
        <f aca="true" t="shared" si="5" ref="O6:O11">IF(ISERR(STDEV(C6:G6)),"",STDEV(C6:G6))</f>
      </c>
      <c r="P6" s="116">
        <f aca="true" t="shared" si="6" ref="P6:P11">IF(ISERR(O6/N6),"",O6/N6)</f>
      </c>
      <c r="Q6" s="113">
        <f t="shared" si="0"/>
        <v>0</v>
      </c>
      <c r="R6" s="111">
        <f aca="true" t="shared" si="7" ref="R6:R11">Q6*L6</f>
        <v>0</v>
      </c>
      <c r="S6" s="107"/>
      <c r="T6" s="202"/>
      <c r="U6" s="174"/>
    </row>
    <row r="7" spans="1:20" s="93" customFormat="1" ht="15">
      <c r="A7" s="96">
        <v>3</v>
      </c>
      <c r="B7" s="97"/>
      <c r="C7" s="111"/>
      <c r="D7" s="111"/>
      <c r="E7" s="111"/>
      <c r="F7" s="111"/>
      <c r="G7" s="111"/>
      <c r="H7" s="111"/>
      <c r="I7" s="112">
        <f t="shared" si="1"/>
        <v>0</v>
      </c>
      <c r="J7" s="15"/>
      <c r="K7" s="15"/>
      <c r="L7" s="15">
        <f t="shared" si="2"/>
        <v>0</v>
      </c>
      <c r="M7" s="114">
        <f t="shared" si="3"/>
        <v>0</v>
      </c>
      <c r="N7" s="115">
        <f t="shared" si="4"/>
      </c>
      <c r="O7" s="115">
        <f t="shared" si="5"/>
      </c>
      <c r="P7" s="116">
        <f t="shared" si="6"/>
      </c>
      <c r="Q7" s="113">
        <f t="shared" si="0"/>
        <v>0</v>
      </c>
      <c r="R7" s="111">
        <f t="shared" si="7"/>
        <v>0</v>
      </c>
      <c r="T7" s="202"/>
    </row>
    <row r="8" spans="1:18" s="93" customFormat="1" ht="15">
      <c r="A8" s="96">
        <v>4</v>
      </c>
      <c r="B8" s="97"/>
      <c r="C8" s="111"/>
      <c r="D8" s="111"/>
      <c r="E8" s="111"/>
      <c r="F8" s="111"/>
      <c r="G8" s="111"/>
      <c r="H8" s="111"/>
      <c r="I8" s="112">
        <f t="shared" si="1"/>
        <v>0</v>
      </c>
      <c r="J8" s="15"/>
      <c r="K8" s="15"/>
      <c r="L8" s="15">
        <f t="shared" si="2"/>
        <v>0</v>
      </c>
      <c r="M8" s="114">
        <f t="shared" si="3"/>
        <v>0</v>
      </c>
      <c r="N8" s="115">
        <f t="shared" si="4"/>
      </c>
      <c r="O8" s="115">
        <f t="shared" si="5"/>
      </c>
      <c r="P8" s="116">
        <f t="shared" si="6"/>
      </c>
      <c r="Q8" s="113">
        <f t="shared" si="0"/>
        <v>0</v>
      </c>
      <c r="R8" s="111">
        <f t="shared" si="7"/>
        <v>0</v>
      </c>
    </row>
    <row r="9" spans="1:18" s="93" customFormat="1" ht="15">
      <c r="A9" s="96">
        <v>5</v>
      </c>
      <c r="B9" s="97"/>
      <c r="C9" s="111"/>
      <c r="D9" s="111"/>
      <c r="E9" s="111"/>
      <c r="F9" s="111"/>
      <c r="G9" s="111"/>
      <c r="H9" s="111"/>
      <c r="I9" s="112">
        <f t="shared" si="1"/>
        <v>0</v>
      </c>
      <c r="J9" s="15"/>
      <c r="K9" s="15"/>
      <c r="L9" s="15">
        <f t="shared" si="2"/>
        <v>0</v>
      </c>
      <c r="M9" s="114">
        <f t="shared" si="3"/>
        <v>0</v>
      </c>
      <c r="N9" s="115">
        <f t="shared" si="4"/>
      </c>
      <c r="O9" s="115">
        <f t="shared" si="5"/>
      </c>
      <c r="P9" s="116">
        <f t="shared" si="6"/>
      </c>
      <c r="Q9" s="113">
        <f t="shared" si="0"/>
        <v>0</v>
      </c>
      <c r="R9" s="111">
        <f t="shared" si="7"/>
        <v>0</v>
      </c>
    </row>
    <row r="10" spans="1:18" s="93" customFormat="1" ht="15">
      <c r="A10" s="96">
        <v>7</v>
      </c>
      <c r="B10" s="97"/>
      <c r="C10" s="111"/>
      <c r="D10" s="111"/>
      <c r="E10" s="111"/>
      <c r="F10" s="111"/>
      <c r="G10" s="111"/>
      <c r="H10" s="111"/>
      <c r="I10" s="112">
        <f t="shared" si="1"/>
        <v>0</v>
      </c>
      <c r="J10" s="15"/>
      <c r="K10" s="15"/>
      <c r="L10" s="15">
        <f t="shared" si="2"/>
        <v>0</v>
      </c>
      <c r="M10" s="114">
        <f t="shared" si="3"/>
        <v>0</v>
      </c>
      <c r="N10" s="115">
        <f t="shared" si="4"/>
      </c>
      <c r="O10" s="115">
        <f t="shared" si="5"/>
      </c>
      <c r="P10" s="116">
        <f t="shared" si="6"/>
      </c>
      <c r="Q10" s="113">
        <f t="shared" si="0"/>
        <v>0</v>
      </c>
      <c r="R10" s="111">
        <f t="shared" si="7"/>
        <v>0</v>
      </c>
    </row>
    <row r="11" spans="1:18" s="93" customFormat="1" ht="15">
      <c r="A11" s="96">
        <v>8</v>
      </c>
      <c r="B11" s="97"/>
      <c r="C11" s="111"/>
      <c r="D11" s="111"/>
      <c r="E11" s="111"/>
      <c r="F11" s="111"/>
      <c r="G11" s="111"/>
      <c r="H11" s="111"/>
      <c r="I11" s="112">
        <f t="shared" si="1"/>
        <v>0</v>
      </c>
      <c r="J11" s="15"/>
      <c r="K11" s="15"/>
      <c r="L11" s="15">
        <f t="shared" si="2"/>
        <v>0</v>
      </c>
      <c r="M11" s="114">
        <f t="shared" si="3"/>
        <v>0</v>
      </c>
      <c r="N11" s="115">
        <f t="shared" si="4"/>
      </c>
      <c r="O11" s="115">
        <f t="shared" si="5"/>
      </c>
      <c r="P11" s="116">
        <f t="shared" si="6"/>
      </c>
      <c r="Q11" s="113">
        <f t="shared" si="0"/>
        <v>0</v>
      </c>
      <c r="R11" s="111">
        <f t="shared" si="7"/>
        <v>0</v>
      </c>
    </row>
    <row r="12" spans="1:18" s="93" customFormat="1" ht="6.75" customHeight="1">
      <c r="A12" s="99"/>
      <c r="B12" s="100"/>
      <c r="C12" s="100"/>
      <c r="D12" s="100"/>
      <c r="E12" s="100"/>
      <c r="F12" s="100"/>
      <c r="G12" s="100"/>
      <c r="H12" s="100"/>
      <c r="I12" s="117"/>
      <c r="J12" s="100"/>
      <c r="K12" s="100"/>
      <c r="L12" s="100"/>
      <c r="M12" s="100"/>
      <c r="N12" s="101"/>
      <c r="O12" s="101"/>
      <c r="P12" s="118"/>
      <c r="Q12" s="118"/>
      <c r="R12" s="101"/>
    </row>
    <row r="13" spans="1:18" s="93" customFormat="1" ht="22.5" customHeight="1">
      <c r="A13" s="196" t="s">
        <v>32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8"/>
      <c r="Q13" s="199"/>
      <c r="R13" s="119">
        <f>SUM(R5:R12)</f>
        <v>0</v>
      </c>
    </row>
    <row r="14" spans="1:18" s="93" customFormat="1" ht="48" customHeight="1">
      <c r="A14" s="200" t="s">
        <v>87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</row>
    <row r="15" spans="1:18" ht="33" customHeight="1">
      <c r="A15" s="169" t="s">
        <v>122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</row>
    <row r="16" spans="2:6" ht="15">
      <c r="B16" s="169"/>
      <c r="C16" s="169"/>
      <c r="D16" s="169"/>
      <c r="E16" s="169"/>
      <c r="F16" s="169"/>
    </row>
  </sheetData>
  <sheetProtection/>
  <mergeCells count="17">
    <mergeCell ref="B16:F16"/>
    <mergeCell ref="J2:L2"/>
    <mergeCell ref="U3:U6"/>
    <mergeCell ref="A13:O13"/>
    <mergeCell ref="P13:Q13"/>
    <mergeCell ref="A14:R14"/>
    <mergeCell ref="A15:R15"/>
    <mergeCell ref="T4:T7"/>
    <mergeCell ref="A1:R1"/>
    <mergeCell ref="A2:A3"/>
    <mergeCell ref="B2:B3"/>
    <mergeCell ref="C2:G2"/>
    <mergeCell ref="H2:H3"/>
    <mergeCell ref="I2:I3"/>
    <mergeCell ref="M2:M3"/>
    <mergeCell ref="N2:P2"/>
    <mergeCell ref="Q2:Q3"/>
  </mergeCells>
  <conditionalFormatting sqref="P5:P12">
    <cfRule type="cellIs" priority="1" dxfId="17" operator="greaterThanOrEqual" stopIfTrue="1">
      <formula>0.33</formula>
    </cfRule>
  </conditionalFormatting>
  <printOptions/>
  <pageMargins left="0.3937007874015748" right="0.3937007874015748" top="0.5905511811023623" bottom="0.5905511811023623" header="0" footer="0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S15"/>
  <sheetViews>
    <sheetView workbookViewId="0" topLeftCell="A1">
      <selection activeCell="A3" sqref="A3:N3"/>
    </sheetView>
  </sheetViews>
  <sheetFormatPr defaultColWidth="9.140625" defaultRowHeight="15"/>
  <cols>
    <col min="1" max="1" width="3.57421875" style="105" customWidth="1"/>
    <col min="2" max="2" width="16.57421875" style="94" customWidth="1"/>
    <col min="3" max="3" width="8.421875" style="94" customWidth="1"/>
    <col min="4" max="4" width="8.57421875" style="94" customWidth="1"/>
    <col min="5" max="6" width="8.28125" style="94" customWidth="1"/>
    <col min="7" max="7" width="8.57421875" style="94" customWidth="1"/>
    <col min="8" max="8" width="10.57421875" style="94" customWidth="1"/>
    <col min="9" max="9" width="9.28125" style="94" customWidth="1"/>
    <col min="10" max="10" width="10.421875" style="94" customWidth="1"/>
    <col min="11" max="11" width="9.8515625" style="94" customWidth="1"/>
    <col min="12" max="12" width="11.57421875" style="94" customWidth="1"/>
    <col min="13" max="13" width="14.140625" style="94" customWidth="1"/>
    <col min="14" max="15" width="10.8515625" style="94" customWidth="1"/>
    <col min="16" max="16" width="17.57421875" style="94" customWidth="1"/>
    <col min="17" max="17" width="1.421875" style="93" customWidth="1"/>
    <col min="18" max="18" width="48.57421875" style="94" customWidth="1"/>
    <col min="19" max="19" width="12.140625" style="94" customWidth="1"/>
    <col min="20" max="16384" width="9.140625" style="94" customWidth="1"/>
  </cols>
  <sheetData>
    <row r="1" spans="1:16" ht="24.75" customHeight="1">
      <c r="A1" s="170" t="s">
        <v>36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121" customFormat="1" ht="48" customHeight="1">
      <c r="A2" s="181" t="s">
        <v>9</v>
      </c>
      <c r="B2" s="178" t="s">
        <v>23</v>
      </c>
      <c r="C2" s="183" t="s">
        <v>104</v>
      </c>
      <c r="D2" s="183"/>
      <c r="E2" s="183"/>
      <c r="F2" s="183"/>
      <c r="G2" s="183"/>
      <c r="H2" s="203" t="s">
        <v>132</v>
      </c>
      <c r="I2" s="184"/>
      <c r="J2" s="178" t="s">
        <v>24</v>
      </c>
      <c r="K2" s="178" t="s">
        <v>25</v>
      </c>
      <c r="L2" s="180" t="s">
        <v>22</v>
      </c>
      <c r="M2" s="180"/>
      <c r="N2" s="180"/>
      <c r="O2" s="175" t="s">
        <v>91</v>
      </c>
      <c r="P2" s="106" t="s">
        <v>83</v>
      </c>
      <c r="Q2" s="120"/>
      <c r="R2" s="120"/>
    </row>
    <row r="3" spans="1:19" s="121" customFormat="1" ht="94.5">
      <c r="A3" s="182"/>
      <c r="B3" s="189"/>
      <c r="C3" s="139" t="s">
        <v>40</v>
      </c>
      <c r="D3" s="139" t="s">
        <v>41</v>
      </c>
      <c r="E3" s="139" t="s">
        <v>42</v>
      </c>
      <c r="F3" s="139" t="s">
        <v>44</v>
      </c>
      <c r="G3" s="139" t="s">
        <v>45</v>
      </c>
      <c r="H3" s="204"/>
      <c r="I3" s="184"/>
      <c r="J3" s="179"/>
      <c r="K3" s="179"/>
      <c r="L3" s="109" t="s">
        <v>26</v>
      </c>
      <c r="M3" s="21" t="s">
        <v>10</v>
      </c>
      <c r="N3" s="51" t="s">
        <v>27</v>
      </c>
      <c r="O3" s="176"/>
      <c r="P3" s="122"/>
      <c r="Q3" s="120"/>
      <c r="R3" s="123" t="s">
        <v>96</v>
      </c>
      <c r="S3" s="174" t="s">
        <v>95</v>
      </c>
    </row>
    <row r="4" spans="1:19" s="93" customFormat="1" ht="40.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  <c r="H4" s="95">
        <v>8</v>
      </c>
      <c r="I4" s="95" t="s">
        <v>94</v>
      </c>
      <c r="J4" s="110">
        <v>10</v>
      </c>
      <c r="K4" s="110" t="s">
        <v>86</v>
      </c>
      <c r="L4" s="110" t="s">
        <v>114</v>
      </c>
      <c r="M4" s="110">
        <v>13</v>
      </c>
      <c r="N4" s="110">
        <v>14</v>
      </c>
      <c r="O4" s="110" t="s">
        <v>92</v>
      </c>
      <c r="P4" s="95" t="s">
        <v>93</v>
      </c>
      <c r="Q4" s="107"/>
      <c r="R4" s="191" t="s">
        <v>97</v>
      </c>
      <c r="S4" s="174"/>
    </row>
    <row r="5" spans="1:19" s="93" customFormat="1" ht="15">
      <c r="A5" s="96">
        <v>1</v>
      </c>
      <c r="B5" s="97"/>
      <c r="C5" s="111"/>
      <c r="D5" s="111"/>
      <c r="E5" s="111"/>
      <c r="F5" s="111"/>
      <c r="G5" s="111"/>
      <c r="H5" s="111"/>
      <c r="I5" s="138">
        <f>C5+D5+E5+F5+G5</f>
        <v>0</v>
      </c>
      <c r="J5" s="113"/>
      <c r="K5" s="114">
        <f>COUNT(C5:G5)</f>
        <v>0</v>
      </c>
      <c r="L5" s="115">
        <f>IF(ISERR(AVERAGE(C5:G5)),"",AVERAGE(C5:G5))</f>
      </c>
      <c r="M5" s="115">
        <f>IF(ISERR(STDEV(C5:G5)),"",STDEV(C5:G5))</f>
      </c>
      <c r="N5" s="116">
        <f>IF(ISERR(M5/L5),"",M5/L5)</f>
      </c>
      <c r="O5" s="113">
        <f aca="true" t="shared" si="0" ref="O5:O11">MIN(H5,L5)</f>
        <v>0</v>
      </c>
      <c r="P5" s="111">
        <f aca="true" t="shared" si="1" ref="P5:P11">O5*J5</f>
        <v>0</v>
      </c>
      <c r="Q5" s="107"/>
      <c r="R5" s="192"/>
      <c r="S5" s="174"/>
    </row>
    <row r="6" spans="1:19" s="93" customFormat="1" ht="15">
      <c r="A6" s="96">
        <v>2</v>
      </c>
      <c r="B6" s="97"/>
      <c r="C6" s="111"/>
      <c r="D6" s="111"/>
      <c r="E6" s="111"/>
      <c r="F6" s="111"/>
      <c r="G6" s="111"/>
      <c r="H6" s="111"/>
      <c r="I6" s="138">
        <f aca="true" t="shared" si="2" ref="I6:I11">C6+D6+E6+F6+G6</f>
        <v>0</v>
      </c>
      <c r="J6" s="113"/>
      <c r="K6" s="114">
        <f aca="true" t="shared" si="3" ref="K6:K11">COUNT(C6:G6)</f>
        <v>0</v>
      </c>
      <c r="L6" s="115">
        <f aca="true" t="shared" si="4" ref="L6:L11">IF(ISERR(AVERAGE(C6:G6)),"",AVERAGE(C6:G6))</f>
      </c>
      <c r="M6" s="115">
        <f aca="true" t="shared" si="5" ref="M6:M11">IF(ISERR(STDEV(C6:G6)),"",STDEV(C6:G6))</f>
      </c>
      <c r="N6" s="116">
        <f aca="true" t="shared" si="6" ref="N6:N11">IF(ISERR(M6/L6),"",M6/L6)</f>
      </c>
      <c r="O6" s="113">
        <f t="shared" si="0"/>
        <v>0</v>
      </c>
      <c r="P6" s="111">
        <f t="shared" si="1"/>
        <v>0</v>
      </c>
      <c r="Q6" s="107"/>
      <c r="R6" s="193"/>
      <c r="S6" s="174"/>
    </row>
    <row r="7" spans="1:16" s="93" customFormat="1" ht="15">
      <c r="A7" s="96">
        <v>3</v>
      </c>
      <c r="B7" s="97"/>
      <c r="C7" s="111"/>
      <c r="D7" s="111"/>
      <c r="E7" s="111"/>
      <c r="F7" s="111"/>
      <c r="G7" s="111"/>
      <c r="H7" s="111"/>
      <c r="I7" s="138">
        <f t="shared" si="2"/>
        <v>0</v>
      </c>
      <c r="J7" s="113"/>
      <c r="K7" s="114">
        <f t="shared" si="3"/>
        <v>0</v>
      </c>
      <c r="L7" s="115">
        <f t="shared" si="4"/>
      </c>
      <c r="M7" s="115">
        <f t="shared" si="5"/>
      </c>
      <c r="N7" s="116">
        <f t="shared" si="6"/>
      </c>
      <c r="O7" s="113">
        <f t="shared" si="0"/>
        <v>0</v>
      </c>
      <c r="P7" s="111">
        <f t="shared" si="1"/>
        <v>0</v>
      </c>
    </row>
    <row r="8" spans="1:16" s="93" customFormat="1" ht="15">
      <c r="A8" s="96">
        <v>4</v>
      </c>
      <c r="B8" s="97"/>
      <c r="C8" s="111"/>
      <c r="D8" s="111"/>
      <c r="E8" s="111"/>
      <c r="F8" s="111"/>
      <c r="G8" s="111"/>
      <c r="H8" s="111"/>
      <c r="I8" s="138">
        <f t="shared" si="2"/>
        <v>0</v>
      </c>
      <c r="J8" s="113"/>
      <c r="K8" s="114">
        <f t="shared" si="3"/>
        <v>0</v>
      </c>
      <c r="L8" s="115">
        <f t="shared" si="4"/>
      </c>
      <c r="M8" s="115">
        <f t="shared" si="5"/>
      </c>
      <c r="N8" s="116">
        <f t="shared" si="6"/>
      </c>
      <c r="O8" s="113">
        <f t="shared" si="0"/>
        <v>0</v>
      </c>
      <c r="P8" s="111">
        <f t="shared" si="1"/>
        <v>0</v>
      </c>
    </row>
    <row r="9" spans="1:16" s="93" customFormat="1" ht="15">
      <c r="A9" s="96">
        <v>5</v>
      </c>
      <c r="B9" s="97"/>
      <c r="C9" s="111"/>
      <c r="D9" s="111"/>
      <c r="E9" s="111"/>
      <c r="F9" s="111"/>
      <c r="G9" s="111"/>
      <c r="H9" s="111"/>
      <c r="I9" s="138">
        <f t="shared" si="2"/>
        <v>0</v>
      </c>
      <c r="J9" s="113"/>
      <c r="K9" s="114">
        <f t="shared" si="3"/>
        <v>0</v>
      </c>
      <c r="L9" s="115">
        <f t="shared" si="4"/>
      </c>
      <c r="M9" s="115">
        <f t="shared" si="5"/>
      </c>
      <c r="N9" s="116">
        <f t="shared" si="6"/>
      </c>
      <c r="O9" s="113">
        <f t="shared" si="0"/>
        <v>0</v>
      </c>
      <c r="P9" s="111">
        <f t="shared" si="1"/>
        <v>0</v>
      </c>
    </row>
    <row r="10" spans="1:16" s="93" customFormat="1" ht="15">
      <c r="A10" s="96">
        <v>7</v>
      </c>
      <c r="B10" s="97"/>
      <c r="C10" s="111"/>
      <c r="D10" s="111"/>
      <c r="E10" s="111"/>
      <c r="F10" s="111"/>
      <c r="G10" s="111"/>
      <c r="H10" s="111"/>
      <c r="I10" s="138">
        <f t="shared" si="2"/>
        <v>0</v>
      </c>
      <c r="J10" s="113"/>
      <c r="K10" s="114">
        <f t="shared" si="3"/>
        <v>0</v>
      </c>
      <c r="L10" s="115">
        <f t="shared" si="4"/>
      </c>
      <c r="M10" s="115">
        <f t="shared" si="5"/>
      </c>
      <c r="N10" s="116">
        <f t="shared" si="6"/>
      </c>
      <c r="O10" s="113">
        <f t="shared" si="0"/>
        <v>0</v>
      </c>
      <c r="P10" s="111">
        <f t="shared" si="1"/>
        <v>0</v>
      </c>
    </row>
    <row r="11" spans="1:16" s="93" customFormat="1" ht="15">
      <c r="A11" s="96">
        <v>8</v>
      </c>
      <c r="B11" s="97"/>
      <c r="C11" s="111"/>
      <c r="D11" s="111"/>
      <c r="E11" s="111"/>
      <c r="F11" s="111"/>
      <c r="G11" s="111"/>
      <c r="H11" s="111"/>
      <c r="I11" s="138">
        <f t="shared" si="2"/>
        <v>0</v>
      </c>
      <c r="J11" s="113"/>
      <c r="K11" s="114">
        <f t="shared" si="3"/>
        <v>0</v>
      </c>
      <c r="L11" s="115">
        <f t="shared" si="4"/>
      </c>
      <c r="M11" s="115">
        <f t="shared" si="5"/>
      </c>
      <c r="N11" s="116">
        <f t="shared" si="6"/>
      </c>
      <c r="O11" s="113">
        <f t="shared" si="0"/>
        <v>0</v>
      </c>
      <c r="P11" s="111">
        <f t="shared" si="1"/>
        <v>0</v>
      </c>
    </row>
    <row r="12" spans="1:16" s="93" customFormat="1" ht="6.75" customHeight="1">
      <c r="A12" s="99"/>
      <c r="B12" s="100"/>
      <c r="C12" s="100"/>
      <c r="D12" s="100"/>
      <c r="E12" s="100"/>
      <c r="F12" s="100"/>
      <c r="G12" s="100"/>
      <c r="H12" s="100"/>
      <c r="I12" s="117"/>
      <c r="J12" s="100"/>
      <c r="K12" s="100"/>
      <c r="L12" s="101"/>
      <c r="M12" s="101"/>
      <c r="N12" s="118"/>
      <c r="O12" s="118"/>
      <c r="P12" s="101"/>
    </row>
    <row r="13" spans="1:16" s="93" customFormat="1" ht="22.5" customHeight="1">
      <c r="A13" s="196" t="s">
        <v>32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8"/>
      <c r="O13" s="199"/>
      <c r="P13" s="119">
        <f>SUM(P5:P12)</f>
        <v>0</v>
      </c>
    </row>
    <row r="14" spans="1:16" s="93" customFormat="1" ht="48" customHeight="1">
      <c r="A14" s="200" t="s">
        <v>133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spans="1:16" ht="60.75" customHeight="1">
      <c r="A15" s="169" t="s">
        <v>134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</row>
  </sheetData>
  <sheetProtection/>
  <mergeCells count="16">
    <mergeCell ref="S3:S6"/>
    <mergeCell ref="R4:R6"/>
    <mergeCell ref="A13:M13"/>
    <mergeCell ref="N13:O13"/>
    <mergeCell ref="A14:P14"/>
    <mergeCell ref="A15:P15"/>
    <mergeCell ref="A1:P1"/>
    <mergeCell ref="A2:A3"/>
    <mergeCell ref="B2:B3"/>
    <mergeCell ref="C2:G2"/>
    <mergeCell ref="H2:H3"/>
    <mergeCell ref="I2:I3"/>
    <mergeCell ref="J2:J3"/>
    <mergeCell ref="K2:K3"/>
    <mergeCell ref="L2:N2"/>
    <mergeCell ref="O2:O3"/>
  </mergeCells>
  <conditionalFormatting sqref="N5:N12">
    <cfRule type="cellIs" priority="1" dxfId="17" operator="greaterThanOrEqual" stopIfTrue="1">
      <formula>0.33</formula>
    </cfRule>
    <cfRule type="cellIs" priority="2" dxfId="0" operator="greaterThanOrEqual" stopIfTrue="1">
      <formula>0.33</formula>
    </cfRule>
    <cfRule type="cellIs" priority="3" dxfId="0" operator="between" stopIfTrue="1">
      <formula>33</formula>
      <formula>100</formula>
    </cfRule>
  </conditionalFormatting>
  <printOptions/>
  <pageMargins left="0.3937007874015748" right="0.3937007874015748" top="0.5905511811023623" bottom="0.5905511811023623" header="0" footer="0"/>
  <pageSetup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T16"/>
  <sheetViews>
    <sheetView workbookViewId="0" topLeftCell="A1">
      <selection activeCell="A3" sqref="A3:N3"/>
    </sheetView>
  </sheetViews>
  <sheetFormatPr defaultColWidth="9.140625" defaultRowHeight="15"/>
  <cols>
    <col min="1" max="1" width="3.57421875" style="105" customWidth="1"/>
    <col min="2" max="2" width="16.57421875" style="94" customWidth="1"/>
    <col min="3" max="3" width="8.421875" style="94" customWidth="1"/>
    <col min="4" max="4" width="8.57421875" style="94" customWidth="1"/>
    <col min="5" max="6" width="8.28125" style="94" customWidth="1"/>
    <col min="7" max="8" width="8.57421875" style="94" customWidth="1"/>
    <col min="9" max="9" width="10.57421875" style="94" customWidth="1"/>
    <col min="10" max="10" width="9.28125" style="94" customWidth="1"/>
    <col min="11" max="11" width="10.421875" style="94" customWidth="1"/>
    <col min="12" max="12" width="9.8515625" style="94" customWidth="1"/>
    <col min="13" max="13" width="11.57421875" style="94" customWidth="1"/>
    <col min="14" max="14" width="14.140625" style="94" customWidth="1"/>
    <col min="15" max="16" width="10.8515625" style="94" customWidth="1"/>
    <col min="17" max="17" width="17.57421875" style="94" customWidth="1"/>
    <col min="18" max="18" width="1.421875" style="93" customWidth="1"/>
    <col min="19" max="19" width="48.57421875" style="94" customWidth="1"/>
    <col min="20" max="20" width="12.140625" style="94" customWidth="1"/>
    <col min="21" max="16384" width="9.140625" style="94" customWidth="1"/>
  </cols>
  <sheetData>
    <row r="1" spans="1:17" ht="24.75" customHeight="1">
      <c r="A1" s="170" t="s">
        <v>141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9" s="121" customFormat="1" ht="48" customHeight="1">
      <c r="A2" s="181" t="s">
        <v>9</v>
      </c>
      <c r="B2" s="178" t="s">
        <v>23</v>
      </c>
      <c r="C2" s="205" t="s">
        <v>104</v>
      </c>
      <c r="D2" s="206"/>
      <c r="E2" s="206"/>
      <c r="F2" s="206"/>
      <c r="G2" s="207"/>
      <c r="H2" s="178" t="s">
        <v>116</v>
      </c>
      <c r="I2" s="203" t="s">
        <v>137</v>
      </c>
      <c r="J2" s="184"/>
      <c r="K2" s="178" t="s">
        <v>24</v>
      </c>
      <c r="L2" s="178" t="s">
        <v>25</v>
      </c>
      <c r="M2" s="180" t="s">
        <v>22</v>
      </c>
      <c r="N2" s="180"/>
      <c r="O2" s="180"/>
      <c r="P2" s="175" t="s">
        <v>91</v>
      </c>
      <c r="Q2" s="106" t="s">
        <v>83</v>
      </c>
      <c r="R2" s="120"/>
      <c r="S2" s="120"/>
    </row>
    <row r="3" spans="1:20" s="121" customFormat="1" ht="94.5">
      <c r="A3" s="182"/>
      <c r="B3" s="189"/>
      <c r="C3" s="140" t="s">
        <v>40</v>
      </c>
      <c r="D3" s="140" t="s">
        <v>41</v>
      </c>
      <c r="E3" s="140" t="s">
        <v>42</v>
      </c>
      <c r="F3" s="140" t="s">
        <v>44</v>
      </c>
      <c r="G3" s="140" t="s">
        <v>45</v>
      </c>
      <c r="H3" s="179"/>
      <c r="I3" s="204"/>
      <c r="J3" s="184"/>
      <c r="K3" s="179"/>
      <c r="L3" s="179"/>
      <c r="M3" s="109" t="s">
        <v>26</v>
      </c>
      <c r="N3" s="21" t="s">
        <v>10</v>
      </c>
      <c r="O3" s="51" t="s">
        <v>27</v>
      </c>
      <c r="P3" s="176"/>
      <c r="Q3" s="122"/>
      <c r="R3" s="120"/>
      <c r="S3" s="123" t="s">
        <v>96</v>
      </c>
      <c r="T3" s="174" t="s">
        <v>95</v>
      </c>
    </row>
    <row r="4" spans="1:20" s="93" customFormat="1" ht="40.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  <c r="H4" s="95" t="s">
        <v>138</v>
      </c>
      <c r="I4" s="95" t="s">
        <v>139</v>
      </c>
      <c r="J4" s="95" t="s">
        <v>94</v>
      </c>
      <c r="K4" s="110">
        <v>10</v>
      </c>
      <c r="L4" s="110" t="s">
        <v>86</v>
      </c>
      <c r="M4" s="110" t="s">
        <v>114</v>
      </c>
      <c r="N4" s="110">
        <v>13</v>
      </c>
      <c r="O4" s="110">
        <v>14</v>
      </c>
      <c r="P4" s="110" t="s">
        <v>92</v>
      </c>
      <c r="Q4" s="95" t="s">
        <v>93</v>
      </c>
      <c r="R4" s="107"/>
      <c r="S4" s="191" t="s">
        <v>97</v>
      </c>
      <c r="T4" s="174"/>
    </row>
    <row r="5" spans="1:20" s="93" customFormat="1" ht="15">
      <c r="A5" s="96">
        <v>1</v>
      </c>
      <c r="B5" s="97"/>
      <c r="C5" s="111"/>
      <c r="D5" s="111"/>
      <c r="E5" s="111"/>
      <c r="F5" s="111"/>
      <c r="G5" s="111"/>
      <c r="H5" s="111"/>
      <c r="I5" s="111"/>
      <c r="J5" s="141">
        <f>C5+D5+E5+F5+G5</f>
        <v>0</v>
      </c>
      <c r="K5" s="113"/>
      <c r="L5" s="114">
        <f>COUNT(C5:G5)</f>
        <v>0</v>
      </c>
      <c r="M5" s="115">
        <f>IF(ISERR(AVERAGE(C5:G5)),"",AVERAGE(C5:G5))</f>
      </c>
      <c r="N5" s="115">
        <f>IF(ISERR(STDEV(C5:G5)),"",STDEV(C5:G5))</f>
      </c>
      <c r="O5" s="116">
        <f>IF(ISERR(N5/M5),"",N5/M5)</f>
      </c>
      <c r="P5" s="113">
        <f>MIN(H5,I5,M5)</f>
        <v>0</v>
      </c>
      <c r="Q5" s="111">
        <f aca="true" t="shared" si="0" ref="Q5:Q11">P5*K5</f>
        <v>0</v>
      </c>
      <c r="R5" s="107"/>
      <c r="S5" s="192"/>
      <c r="T5" s="174"/>
    </row>
    <row r="6" spans="1:20" s="93" customFormat="1" ht="15">
      <c r="A6" s="96">
        <v>2</v>
      </c>
      <c r="B6" s="97"/>
      <c r="C6" s="111"/>
      <c r="D6" s="111"/>
      <c r="E6" s="111"/>
      <c r="F6" s="111"/>
      <c r="G6" s="111"/>
      <c r="H6" s="111"/>
      <c r="I6" s="111"/>
      <c r="J6" s="141">
        <f aca="true" t="shared" si="1" ref="J6:J11">C6+D6+E6+F6+G6</f>
        <v>0</v>
      </c>
      <c r="K6" s="113"/>
      <c r="L6" s="114">
        <f aca="true" t="shared" si="2" ref="L6:L11">COUNT(C6:G6)</f>
        <v>0</v>
      </c>
      <c r="M6" s="115">
        <f aca="true" t="shared" si="3" ref="M6:M11">IF(ISERR(AVERAGE(C6:G6)),"",AVERAGE(C6:G6))</f>
      </c>
      <c r="N6" s="115">
        <f aca="true" t="shared" si="4" ref="N6:N11">IF(ISERR(STDEV(C6:G6)),"",STDEV(C6:G6))</f>
      </c>
      <c r="O6" s="116">
        <f aca="true" t="shared" si="5" ref="O6:O11">IF(ISERR(N6/M6),"",N6/M6)</f>
      </c>
      <c r="P6" s="113">
        <f aca="true" t="shared" si="6" ref="P6:P11">MIN(H6,I6,M6)</f>
        <v>0</v>
      </c>
      <c r="Q6" s="111">
        <f t="shared" si="0"/>
        <v>0</v>
      </c>
      <c r="R6" s="107"/>
      <c r="S6" s="193"/>
      <c r="T6" s="174"/>
    </row>
    <row r="7" spans="1:17" s="93" customFormat="1" ht="15">
      <c r="A7" s="96">
        <v>3</v>
      </c>
      <c r="B7" s="97"/>
      <c r="C7" s="111"/>
      <c r="D7" s="111"/>
      <c r="E7" s="111"/>
      <c r="F7" s="111"/>
      <c r="G7" s="111"/>
      <c r="H7" s="111"/>
      <c r="I7" s="111"/>
      <c r="J7" s="141">
        <f t="shared" si="1"/>
        <v>0</v>
      </c>
      <c r="K7" s="113"/>
      <c r="L7" s="114">
        <f t="shared" si="2"/>
        <v>0</v>
      </c>
      <c r="M7" s="115">
        <f t="shared" si="3"/>
      </c>
      <c r="N7" s="115">
        <f t="shared" si="4"/>
      </c>
      <c r="O7" s="116">
        <f t="shared" si="5"/>
      </c>
      <c r="P7" s="113">
        <f t="shared" si="6"/>
        <v>0</v>
      </c>
      <c r="Q7" s="111">
        <f t="shared" si="0"/>
        <v>0</v>
      </c>
    </row>
    <row r="8" spans="1:17" s="93" customFormat="1" ht="15">
      <c r="A8" s="96">
        <v>4</v>
      </c>
      <c r="B8" s="97"/>
      <c r="C8" s="111"/>
      <c r="D8" s="111"/>
      <c r="E8" s="111"/>
      <c r="F8" s="111"/>
      <c r="G8" s="111"/>
      <c r="H8" s="111"/>
      <c r="I8" s="111"/>
      <c r="J8" s="141">
        <f t="shared" si="1"/>
        <v>0</v>
      </c>
      <c r="K8" s="113"/>
      <c r="L8" s="114">
        <f t="shared" si="2"/>
        <v>0</v>
      </c>
      <c r="M8" s="115">
        <f t="shared" si="3"/>
      </c>
      <c r="N8" s="115">
        <f t="shared" si="4"/>
      </c>
      <c r="O8" s="116">
        <f t="shared" si="5"/>
      </c>
      <c r="P8" s="113">
        <f t="shared" si="6"/>
        <v>0</v>
      </c>
      <c r="Q8" s="111">
        <f t="shared" si="0"/>
        <v>0</v>
      </c>
    </row>
    <row r="9" spans="1:17" s="93" customFormat="1" ht="15">
      <c r="A9" s="96">
        <v>5</v>
      </c>
      <c r="B9" s="97"/>
      <c r="C9" s="111"/>
      <c r="D9" s="111"/>
      <c r="E9" s="111"/>
      <c r="F9" s="111"/>
      <c r="G9" s="111"/>
      <c r="H9" s="111"/>
      <c r="I9" s="111"/>
      <c r="J9" s="141">
        <f t="shared" si="1"/>
        <v>0</v>
      </c>
      <c r="K9" s="113"/>
      <c r="L9" s="114">
        <f t="shared" si="2"/>
        <v>0</v>
      </c>
      <c r="M9" s="115">
        <f t="shared" si="3"/>
      </c>
      <c r="N9" s="115">
        <f t="shared" si="4"/>
      </c>
      <c r="O9" s="116">
        <f t="shared" si="5"/>
      </c>
      <c r="P9" s="113">
        <f t="shared" si="6"/>
        <v>0</v>
      </c>
      <c r="Q9" s="111">
        <f t="shared" si="0"/>
        <v>0</v>
      </c>
    </row>
    <row r="10" spans="1:17" s="93" customFormat="1" ht="15">
      <c r="A10" s="96">
        <v>7</v>
      </c>
      <c r="B10" s="97"/>
      <c r="C10" s="111"/>
      <c r="D10" s="111"/>
      <c r="E10" s="111"/>
      <c r="F10" s="111"/>
      <c r="G10" s="111"/>
      <c r="H10" s="111"/>
      <c r="I10" s="111"/>
      <c r="J10" s="141">
        <f t="shared" si="1"/>
        <v>0</v>
      </c>
      <c r="K10" s="113"/>
      <c r="L10" s="114">
        <f t="shared" si="2"/>
        <v>0</v>
      </c>
      <c r="M10" s="115">
        <f t="shared" si="3"/>
      </c>
      <c r="N10" s="115">
        <f t="shared" si="4"/>
      </c>
      <c r="O10" s="116">
        <f t="shared" si="5"/>
      </c>
      <c r="P10" s="113">
        <f t="shared" si="6"/>
        <v>0</v>
      </c>
      <c r="Q10" s="111">
        <f t="shared" si="0"/>
        <v>0</v>
      </c>
    </row>
    <row r="11" spans="1:17" s="93" customFormat="1" ht="15">
      <c r="A11" s="96">
        <v>8</v>
      </c>
      <c r="B11" s="97"/>
      <c r="C11" s="111"/>
      <c r="D11" s="111"/>
      <c r="E11" s="111"/>
      <c r="F11" s="111"/>
      <c r="G11" s="111"/>
      <c r="H11" s="111"/>
      <c r="I11" s="111"/>
      <c r="J11" s="141">
        <f t="shared" si="1"/>
        <v>0</v>
      </c>
      <c r="K11" s="113"/>
      <c r="L11" s="114">
        <f t="shared" si="2"/>
        <v>0</v>
      </c>
      <c r="M11" s="115">
        <f t="shared" si="3"/>
      </c>
      <c r="N11" s="115">
        <f t="shared" si="4"/>
      </c>
      <c r="O11" s="116">
        <f t="shared" si="5"/>
      </c>
      <c r="P11" s="113">
        <f t="shared" si="6"/>
        <v>0</v>
      </c>
      <c r="Q11" s="111">
        <f t="shared" si="0"/>
        <v>0</v>
      </c>
    </row>
    <row r="12" spans="1:17" s="93" customFormat="1" ht="6.75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17"/>
      <c r="K12" s="100"/>
      <c r="L12" s="100"/>
      <c r="M12" s="101"/>
      <c r="N12" s="101"/>
      <c r="O12" s="118"/>
      <c r="P12" s="118"/>
      <c r="Q12" s="101"/>
    </row>
    <row r="13" spans="1:17" s="93" customFormat="1" ht="22.5" customHeight="1">
      <c r="A13" s="196" t="s">
        <v>32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199"/>
      <c r="Q13" s="119">
        <f>SUM(Q5:Q12)</f>
        <v>0</v>
      </c>
    </row>
    <row r="14" spans="1:17" s="93" customFormat="1" ht="48" customHeight="1">
      <c r="A14" s="200" t="s">
        <v>133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</row>
    <row r="15" spans="1:17" s="93" customFormat="1" ht="32.25" customHeight="1">
      <c r="A15" s="169" t="s">
        <v>121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</row>
    <row r="16" spans="1:17" ht="60.75" customHeight="1">
      <c r="A16" s="169" t="s">
        <v>136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</row>
  </sheetData>
  <sheetProtection/>
  <mergeCells count="18">
    <mergeCell ref="A1:Q1"/>
    <mergeCell ref="A2:A3"/>
    <mergeCell ref="B2:B3"/>
    <mergeCell ref="C2:G2"/>
    <mergeCell ref="I2:I3"/>
    <mergeCell ref="J2:J3"/>
    <mergeCell ref="K2:K3"/>
    <mergeCell ref="L2:L3"/>
    <mergeCell ref="M2:O2"/>
    <mergeCell ref="P2:P3"/>
    <mergeCell ref="T3:T6"/>
    <mergeCell ref="S4:S6"/>
    <mergeCell ref="A13:N13"/>
    <mergeCell ref="O13:P13"/>
    <mergeCell ref="A14:Q14"/>
    <mergeCell ref="A16:Q16"/>
    <mergeCell ref="H2:H3"/>
    <mergeCell ref="A15:Q15"/>
  </mergeCells>
  <conditionalFormatting sqref="O5:O12">
    <cfRule type="cellIs" priority="1" dxfId="17" operator="greaterThanOrEqual" stopIfTrue="1">
      <formula>0.33</formula>
    </cfRule>
    <cfRule type="cellIs" priority="2" dxfId="0" operator="greaterThanOrEqual" stopIfTrue="1">
      <formula>0.33</formula>
    </cfRule>
    <cfRule type="cellIs" priority="3" dxfId="0" operator="between" stopIfTrue="1">
      <formula>33</formula>
      <formula>100</formula>
    </cfRule>
  </conditionalFormatting>
  <printOptions/>
  <pageMargins left="0.3937007874015748" right="0.3937007874015748" top="0.5905511811023623" bottom="0.5905511811023623" header="0" footer="0"/>
  <pageSetup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Q49"/>
  <sheetViews>
    <sheetView zoomScalePageLayoutView="0" workbookViewId="0" topLeftCell="A7">
      <selection activeCell="A3" sqref="A3:N3"/>
    </sheetView>
  </sheetViews>
  <sheetFormatPr defaultColWidth="9.140625" defaultRowHeight="15"/>
  <cols>
    <col min="1" max="1" width="3.57421875" style="46" customWidth="1"/>
    <col min="2" max="2" width="17.421875" style="0" customWidth="1"/>
    <col min="3" max="3" width="9.00390625" style="0" customWidth="1"/>
    <col min="4" max="5" width="8.00390625" style="0" customWidth="1"/>
    <col min="6" max="6" width="8.8515625" style="0" customWidth="1"/>
    <col min="7" max="8" width="8.421875" style="0" customWidth="1"/>
    <col min="9" max="9" width="11.00390625" style="0" customWidth="1"/>
    <col min="10" max="10" width="13.140625" style="0" customWidth="1"/>
    <col min="11" max="11" width="11.28125" style="54" customWidth="1"/>
    <col min="12" max="12" width="13.140625" style="0" customWidth="1"/>
    <col min="13" max="13" width="9.421875" style="56" customWidth="1"/>
    <col min="14" max="14" width="10.7109375" style="0" customWidth="1"/>
    <col min="16" max="16" width="46.421875" style="0" customWidth="1"/>
  </cols>
  <sheetData>
    <row r="1" spans="1:14" ht="24" customHeight="1">
      <c r="A1" s="218" t="s">
        <v>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4.25" customHeight="1">
      <c r="A2" s="219" t="s">
        <v>29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1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ht="49.5" customHeight="1">
      <c r="A4" s="220" t="s">
        <v>30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ht="21.75" customHeight="1">
      <c r="A5" s="220" t="s">
        <v>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:14" ht="15">
      <c r="A6" s="42"/>
      <c r="B6" s="1"/>
      <c r="C6" s="1"/>
      <c r="D6" s="1"/>
      <c r="E6" s="1"/>
      <c r="F6" s="1"/>
      <c r="G6" s="1"/>
      <c r="H6" s="1"/>
      <c r="I6" s="10"/>
      <c r="J6" s="1"/>
      <c r="K6" s="50"/>
      <c r="L6" s="1"/>
      <c r="M6" s="55"/>
      <c r="N6" s="10"/>
    </row>
    <row r="7" spans="1:17" ht="76.5" customHeight="1">
      <c r="A7" s="221" t="s">
        <v>9</v>
      </c>
      <c r="B7" s="211" t="s">
        <v>23</v>
      </c>
      <c r="C7" s="208" t="s">
        <v>43</v>
      </c>
      <c r="D7" s="209"/>
      <c r="E7" s="209"/>
      <c r="F7" s="210"/>
      <c r="G7" s="211" t="s">
        <v>24</v>
      </c>
      <c r="H7" s="211" t="s">
        <v>25</v>
      </c>
      <c r="I7" s="213" t="s">
        <v>22</v>
      </c>
      <c r="J7" s="213"/>
      <c r="K7" s="213"/>
      <c r="L7" s="11" t="s">
        <v>33</v>
      </c>
      <c r="M7" s="65" t="s">
        <v>39</v>
      </c>
      <c r="N7" s="216" t="s">
        <v>35</v>
      </c>
      <c r="Q7" s="22"/>
    </row>
    <row r="8" spans="1:17" ht="153">
      <c r="A8" s="222"/>
      <c r="B8" s="223"/>
      <c r="C8" s="27" t="s">
        <v>40</v>
      </c>
      <c r="D8" s="27" t="s">
        <v>41</v>
      </c>
      <c r="E8" s="27" t="s">
        <v>42</v>
      </c>
      <c r="F8" s="12"/>
      <c r="G8" s="212"/>
      <c r="H8" s="212"/>
      <c r="I8" s="18" t="s">
        <v>26</v>
      </c>
      <c r="J8" s="21" t="s">
        <v>10</v>
      </c>
      <c r="K8" s="51" t="s">
        <v>27</v>
      </c>
      <c r="L8" s="13"/>
      <c r="M8" s="66" t="s">
        <v>38</v>
      </c>
      <c r="N8" s="217"/>
      <c r="P8" s="123" t="s">
        <v>117</v>
      </c>
      <c r="Q8" s="174" t="s">
        <v>95</v>
      </c>
    </row>
    <row r="9" spans="1:17" ht="54">
      <c r="A9" s="43">
        <v>1</v>
      </c>
      <c r="B9" s="14">
        <v>2</v>
      </c>
      <c r="C9" s="14">
        <v>3</v>
      </c>
      <c r="D9" s="14">
        <v>4</v>
      </c>
      <c r="E9" s="14">
        <v>5</v>
      </c>
      <c r="F9" s="14" t="s">
        <v>31</v>
      </c>
      <c r="G9" s="14">
        <v>7</v>
      </c>
      <c r="H9" s="14" t="s">
        <v>47</v>
      </c>
      <c r="I9" s="19" t="s">
        <v>68</v>
      </c>
      <c r="J9" s="19">
        <v>10</v>
      </c>
      <c r="K9" s="19">
        <v>11</v>
      </c>
      <c r="L9" s="14" t="s">
        <v>69</v>
      </c>
      <c r="M9" s="14">
        <v>13</v>
      </c>
      <c r="N9" s="14">
        <v>14</v>
      </c>
      <c r="P9" s="191" t="s">
        <v>118</v>
      </c>
      <c r="Q9" s="174"/>
    </row>
    <row r="10" spans="1:17" ht="15">
      <c r="A10" s="44">
        <v>1</v>
      </c>
      <c r="B10" s="124"/>
      <c r="C10" s="125"/>
      <c r="D10" s="125"/>
      <c r="E10" s="125"/>
      <c r="F10" s="36">
        <f>C10+D10+E10</f>
        <v>0</v>
      </c>
      <c r="G10" s="15"/>
      <c r="H10" s="68">
        <f>COUNT(C10:E10)</f>
        <v>0</v>
      </c>
      <c r="I10" s="115">
        <f>IF(ISERR(AVERAGE(C10:E10)),"",AVERAGE(C10:E10))</f>
      </c>
      <c r="J10" s="115">
        <f>IF(ISERR(STDEV(C10:E10)),"",STDEV(C10:E10))</f>
      </c>
      <c r="K10" s="116">
        <f>IF(ISERR(J10/I10),"",J10/I10)</f>
      </c>
      <c r="L10" s="126">
        <f>IF(ISERR(I10*G10),"",I10*G10)</f>
      </c>
      <c r="M10" s="64"/>
      <c r="N10" s="20" t="e">
        <f>L10*(1+M10)</f>
        <v>#VALUE!</v>
      </c>
      <c r="P10" s="192"/>
      <c r="Q10" s="174"/>
    </row>
    <row r="11" spans="1:17" ht="15">
      <c r="A11" s="44">
        <v>2</v>
      </c>
      <c r="B11" s="124"/>
      <c r="C11" s="125"/>
      <c r="D11" s="125"/>
      <c r="E11" s="125"/>
      <c r="F11" s="36">
        <f aca="true" t="shared" si="0" ref="F11:F16">C11+D11+E11</f>
        <v>0</v>
      </c>
      <c r="G11" s="15"/>
      <c r="H11" s="68">
        <f aca="true" t="shared" si="1" ref="H11:H16">COUNT(C11:E11)</f>
        <v>0</v>
      </c>
      <c r="I11" s="115">
        <f aca="true" t="shared" si="2" ref="I11:I16">IF(ISERR(AVERAGE(C11:E11)),"",AVERAGE(C11:E11))</f>
      </c>
      <c r="J11" s="115">
        <f aca="true" t="shared" si="3" ref="J11:J16">IF(ISERR(STDEV(C11:E11)),"",STDEV(C11:E11))</f>
      </c>
      <c r="K11" s="116">
        <f aca="true" t="shared" si="4" ref="K11:K16">IF(ISERR(J11/I11),"",J11/I11)</f>
      </c>
      <c r="L11" s="126">
        <f aca="true" t="shared" si="5" ref="L11:L16">IF(ISERR(I11*G11),"",I11*G11)</f>
      </c>
      <c r="M11" s="64"/>
      <c r="N11" s="20" t="e">
        <f aca="true" t="shared" si="6" ref="N11:N16">L11*(1+M11)</f>
        <v>#VALUE!</v>
      </c>
      <c r="P11" s="193"/>
      <c r="Q11" s="174"/>
    </row>
    <row r="12" spans="1:14" ht="15">
      <c r="A12" s="44">
        <v>3</v>
      </c>
      <c r="B12" s="124"/>
      <c r="C12" s="125"/>
      <c r="D12" s="125"/>
      <c r="E12" s="125"/>
      <c r="F12" s="36">
        <f t="shared" si="0"/>
        <v>0</v>
      </c>
      <c r="G12" s="15"/>
      <c r="H12" s="68">
        <f t="shared" si="1"/>
        <v>0</v>
      </c>
      <c r="I12" s="115">
        <f t="shared" si="2"/>
      </c>
      <c r="J12" s="115">
        <f t="shared" si="3"/>
      </c>
      <c r="K12" s="116">
        <f t="shared" si="4"/>
      </c>
      <c r="L12" s="126">
        <f t="shared" si="5"/>
      </c>
      <c r="M12" s="64"/>
      <c r="N12" s="20" t="e">
        <f t="shared" si="6"/>
        <v>#VALUE!</v>
      </c>
    </row>
    <row r="13" spans="1:16" ht="15.75">
      <c r="A13" s="44">
        <v>4</v>
      </c>
      <c r="B13" s="124"/>
      <c r="C13" s="125"/>
      <c r="D13" s="125"/>
      <c r="E13" s="125"/>
      <c r="F13" s="36">
        <f t="shared" si="0"/>
        <v>0</v>
      </c>
      <c r="G13" s="15"/>
      <c r="H13" s="68">
        <f t="shared" si="1"/>
        <v>0</v>
      </c>
      <c r="I13" s="115">
        <f t="shared" si="2"/>
      </c>
      <c r="J13" s="115">
        <f t="shared" si="3"/>
      </c>
      <c r="K13" s="116">
        <f t="shared" si="4"/>
      </c>
      <c r="L13" s="126">
        <f t="shared" si="5"/>
      </c>
      <c r="M13" s="64"/>
      <c r="N13" s="20" t="e">
        <f t="shared" si="6"/>
        <v>#VALUE!</v>
      </c>
      <c r="P13" s="128"/>
    </row>
    <row r="14" spans="1:16" ht="15" customHeight="1">
      <c r="A14" s="44">
        <v>5</v>
      </c>
      <c r="B14" s="124"/>
      <c r="C14" s="125"/>
      <c r="D14" s="125"/>
      <c r="E14" s="125"/>
      <c r="F14" s="36">
        <f t="shared" si="0"/>
        <v>0</v>
      </c>
      <c r="G14" s="15"/>
      <c r="H14" s="68">
        <f t="shared" si="1"/>
        <v>0</v>
      </c>
      <c r="I14" s="115">
        <f t="shared" si="2"/>
      </c>
      <c r="J14" s="115">
        <f t="shared" si="3"/>
      </c>
      <c r="K14" s="116">
        <f t="shared" si="4"/>
      </c>
      <c r="L14" s="126">
        <f t="shared" si="5"/>
      </c>
      <c r="M14" s="64"/>
      <c r="N14" s="20" t="e">
        <f t="shared" si="6"/>
        <v>#VALUE!</v>
      </c>
      <c r="P14" s="130"/>
    </row>
    <row r="15" spans="1:16" ht="15" customHeight="1">
      <c r="A15" s="44">
        <v>6</v>
      </c>
      <c r="B15" s="124"/>
      <c r="C15" s="125"/>
      <c r="D15" s="125"/>
      <c r="E15" s="125"/>
      <c r="F15" s="36">
        <f t="shared" si="0"/>
        <v>0</v>
      </c>
      <c r="G15" s="15"/>
      <c r="H15" s="68">
        <f t="shared" si="1"/>
        <v>0</v>
      </c>
      <c r="I15" s="115">
        <f t="shared" si="2"/>
      </c>
      <c r="J15" s="115">
        <f t="shared" si="3"/>
      </c>
      <c r="K15" s="116">
        <f t="shared" si="4"/>
      </c>
      <c r="L15" s="126">
        <f t="shared" si="5"/>
      </c>
      <c r="M15" s="64"/>
      <c r="N15" s="20" t="e">
        <f t="shared" si="6"/>
        <v>#VALUE!</v>
      </c>
      <c r="P15" s="130"/>
    </row>
    <row r="16" spans="1:16" ht="15" customHeight="1">
      <c r="A16" s="44">
        <v>7</v>
      </c>
      <c r="B16" s="124"/>
      <c r="C16" s="125"/>
      <c r="D16" s="125"/>
      <c r="E16" s="125"/>
      <c r="F16" s="36">
        <f t="shared" si="0"/>
        <v>0</v>
      </c>
      <c r="G16" s="15"/>
      <c r="H16" s="68">
        <f t="shared" si="1"/>
        <v>0</v>
      </c>
      <c r="I16" s="115">
        <f t="shared" si="2"/>
      </c>
      <c r="J16" s="115">
        <f t="shared" si="3"/>
      </c>
      <c r="K16" s="116">
        <f t="shared" si="4"/>
      </c>
      <c r="L16" s="126">
        <f t="shared" si="5"/>
      </c>
      <c r="M16" s="64"/>
      <c r="N16" s="20" t="e">
        <f t="shared" si="6"/>
        <v>#VALUE!</v>
      </c>
      <c r="P16" s="130"/>
    </row>
    <row r="17" spans="1:16" ht="6" customHeight="1">
      <c r="A17" s="47"/>
      <c r="B17" s="39"/>
      <c r="C17" s="39"/>
      <c r="D17" s="39"/>
      <c r="E17" s="39"/>
      <c r="F17" s="25"/>
      <c r="G17" s="39"/>
      <c r="H17" s="39"/>
      <c r="I17" s="26"/>
      <c r="J17" s="26"/>
      <c r="K17" s="58"/>
      <c r="L17" s="26"/>
      <c r="M17" s="57"/>
      <c r="N17" s="26"/>
      <c r="P17" s="129"/>
    </row>
    <row r="18" spans="1:16" ht="33" customHeight="1">
      <c r="A18" s="214" t="s">
        <v>32</v>
      </c>
      <c r="B18" s="215"/>
      <c r="C18" s="215"/>
      <c r="D18" s="215"/>
      <c r="E18" s="215"/>
      <c r="F18" s="215"/>
      <c r="G18" s="215"/>
      <c r="H18" s="215"/>
      <c r="I18" s="215"/>
      <c r="J18" s="40"/>
      <c r="K18" s="59"/>
      <c r="L18" s="16">
        <f>SUM(L10:L17)</f>
        <v>0</v>
      </c>
      <c r="M18" s="67"/>
      <c r="N18" s="16" t="e">
        <f>SUM(N10:N17)</f>
        <v>#VALUE!</v>
      </c>
      <c r="P18" s="131"/>
    </row>
    <row r="19" spans="1:14" ht="15">
      <c r="A19" s="42"/>
      <c r="B19" s="41"/>
      <c r="C19" s="10"/>
      <c r="D19" s="10"/>
      <c r="E19" s="10"/>
      <c r="F19" s="10"/>
      <c r="G19" s="10"/>
      <c r="H19" s="10"/>
      <c r="I19" s="10"/>
      <c r="J19" s="10"/>
      <c r="K19" s="50"/>
      <c r="L19" s="10"/>
      <c r="M19" s="55"/>
      <c r="N19" s="10"/>
    </row>
    <row r="20" spans="2:14" ht="15">
      <c r="B20" s="41"/>
      <c r="C20" s="41"/>
      <c r="D20" s="41"/>
      <c r="E20" s="41"/>
      <c r="F20" s="41"/>
      <c r="G20" s="41"/>
      <c r="H20" s="41"/>
      <c r="I20" s="41"/>
      <c r="J20" s="41"/>
      <c r="L20" s="41"/>
      <c r="N20" s="41"/>
    </row>
    <row r="21" spans="2:14" ht="15">
      <c r="B21" s="41"/>
      <c r="C21" s="41"/>
      <c r="D21" s="41"/>
      <c r="E21" s="41"/>
      <c r="F21" s="41"/>
      <c r="G21" s="41"/>
      <c r="H21" s="41"/>
      <c r="I21" s="41"/>
      <c r="J21" s="41"/>
      <c r="L21" s="41"/>
      <c r="N21" s="41"/>
    </row>
    <row r="22" spans="2:14" ht="15">
      <c r="B22" s="41"/>
      <c r="C22" s="41"/>
      <c r="D22" s="41"/>
      <c r="E22" s="41"/>
      <c r="F22" s="41"/>
      <c r="G22" s="41"/>
      <c r="H22" s="41"/>
      <c r="I22" s="41"/>
      <c r="J22" s="41"/>
      <c r="L22" s="41"/>
      <c r="N22" s="41"/>
    </row>
    <row r="23" spans="2:14" ht="15">
      <c r="B23" s="41"/>
      <c r="C23" s="41"/>
      <c r="D23" s="41"/>
      <c r="E23" s="41"/>
      <c r="F23" s="41"/>
      <c r="G23" s="41"/>
      <c r="H23" s="41"/>
      <c r="I23" s="41"/>
      <c r="J23" s="41"/>
      <c r="L23" s="41"/>
      <c r="N23" s="41"/>
    </row>
    <row r="24" spans="2:14" ht="15">
      <c r="B24" s="41"/>
      <c r="C24" s="41"/>
      <c r="D24" s="41"/>
      <c r="E24" s="41"/>
      <c r="F24" s="41"/>
      <c r="G24" s="41"/>
      <c r="H24" s="41"/>
      <c r="I24" s="41"/>
      <c r="J24" s="41"/>
      <c r="L24" s="41"/>
      <c r="N24" s="41"/>
    </row>
    <row r="25" spans="2:14" ht="15">
      <c r="B25" s="41"/>
      <c r="C25" s="41"/>
      <c r="D25" s="41"/>
      <c r="E25" s="41"/>
      <c r="F25" s="41"/>
      <c r="G25" s="41"/>
      <c r="H25" s="41"/>
      <c r="I25" s="41"/>
      <c r="J25" s="41"/>
      <c r="L25" s="41"/>
      <c r="N25" s="41"/>
    </row>
    <row r="26" spans="2:14" ht="15">
      <c r="B26" s="41"/>
      <c r="C26" s="41"/>
      <c r="D26" s="41"/>
      <c r="E26" s="41"/>
      <c r="F26" s="41"/>
      <c r="G26" s="41"/>
      <c r="H26" s="41"/>
      <c r="I26" s="41"/>
      <c r="J26" s="41"/>
      <c r="L26" s="41"/>
      <c r="N26" s="41"/>
    </row>
    <row r="27" spans="2:14" ht="15">
      <c r="B27" s="41"/>
      <c r="C27" s="41"/>
      <c r="D27" s="41"/>
      <c r="E27" s="41"/>
      <c r="F27" s="41"/>
      <c r="G27" s="41"/>
      <c r="H27" s="41"/>
      <c r="I27" s="41"/>
      <c r="J27" s="41"/>
      <c r="L27" s="41"/>
      <c r="N27" s="41"/>
    </row>
    <row r="28" spans="2:14" ht="15">
      <c r="B28" s="41"/>
      <c r="C28" s="41"/>
      <c r="D28" s="41"/>
      <c r="E28" s="41"/>
      <c r="F28" s="41"/>
      <c r="G28" s="41"/>
      <c r="H28" s="41"/>
      <c r="I28" s="41"/>
      <c r="J28" s="41"/>
      <c r="L28" s="41"/>
      <c r="N28" s="41"/>
    </row>
    <row r="29" spans="2:14" ht="15">
      <c r="B29" s="41"/>
      <c r="C29" s="41"/>
      <c r="D29" s="41"/>
      <c r="E29" s="41"/>
      <c r="F29" s="41"/>
      <c r="G29" s="41"/>
      <c r="H29" s="41"/>
      <c r="I29" s="41"/>
      <c r="J29" s="41"/>
      <c r="L29" s="41"/>
      <c r="N29" s="41"/>
    </row>
    <row r="30" spans="2:14" ht="15">
      <c r="B30" s="41"/>
      <c r="C30" s="41"/>
      <c r="D30" s="41"/>
      <c r="E30" s="41"/>
      <c r="F30" s="41"/>
      <c r="G30" s="41"/>
      <c r="H30" s="41"/>
      <c r="I30" s="41"/>
      <c r="J30" s="41"/>
      <c r="L30" s="41"/>
      <c r="N30" s="41"/>
    </row>
    <row r="31" spans="2:14" ht="15">
      <c r="B31" s="41"/>
      <c r="C31" s="41"/>
      <c r="D31" s="41"/>
      <c r="E31" s="41"/>
      <c r="F31" s="41"/>
      <c r="G31" s="41"/>
      <c r="H31" s="41"/>
      <c r="I31" s="41"/>
      <c r="J31" s="41"/>
      <c r="L31" s="41"/>
      <c r="N31" s="41"/>
    </row>
    <row r="32" spans="2:14" ht="15">
      <c r="B32" s="41"/>
      <c r="C32" s="41"/>
      <c r="D32" s="41"/>
      <c r="E32" s="41"/>
      <c r="F32" s="41"/>
      <c r="G32" s="41"/>
      <c r="H32" s="41"/>
      <c r="I32" s="41"/>
      <c r="J32" s="41"/>
      <c r="L32" s="41"/>
      <c r="N32" s="41"/>
    </row>
    <row r="33" spans="2:14" ht="15">
      <c r="B33" s="41"/>
      <c r="C33" s="41"/>
      <c r="D33" s="41"/>
      <c r="E33" s="41"/>
      <c r="F33" s="41"/>
      <c r="G33" s="41"/>
      <c r="H33" s="41"/>
      <c r="I33" s="41"/>
      <c r="J33" s="41"/>
      <c r="L33" s="41"/>
      <c r="N33" s="41"/>
    </row>
    <row r="34" spans="2:14" ht="15">
      <c r="B34" s="41"/>
      <c r="C34" s="41"/>
      <c r="D34" s="41"/>
      <c r="E34" s="41"/>
      <c r="F34" s="41"/>
      <c r="G34" s="41"/>
      <c r="H34" s="41"/>
      <c r="I34" s="41"/>
      <c r="J34" s="41"/>
      <c r="L34" s="41"/>
      <c r="N34" s="41"/>
    </row>
    <row r="35" spans="2:14" ht="15">
      <c r="B35" s="41"/>
      <c r="C35" s="41"/>
      <c r="D35" s="41"/>
      <c r="E35" s="41"/>
      <c r="F35" s="41"/>
      <c r="G35" s="41"/>
      <c r="H35" s="41"/>
      <c r="I35" s="41"/>
      <c r="J35" s="41"/>
      <c r="L35" s="41"/>
      <c r="N35" s="41"/>
    </row>
    <row r="36" spans="2:14" ht="15">
      <c r="B36" s="41"/>
      <c r="C36" s="41"/>
      <c r="D36" s="41"/>
      <c r="E36" s="41"/>
      <c r="F36" s="41"/>
      <c r="G36" s="41"/>
      <c r="H36" s="41"/>
      <c r="I36" s="41"/>
      <c r="J36" s="41"/>
      <c r="L36" s="41"/>
      <c r="N36" s="41"/>
    </row>
    <row r="37" spans="2:14" ht="15">
      <c r="B37" s="41"/>
      <c r="C37" s="41"/>
      <c r="D37" s="41"/>
      <c r="E37" s="41"/>
      <c r="F37" s="41"/>
      <c r="G37" s="41"/>
      <c r="H37" s="41"/>
      <c r="I37" s="41"/>
      <c r="J37" s="41"/>
      <c r="L37" s="41"/>
      <c r="N37" s="41"/>
    </row>
    <row r="38" spans="2:14" ht="15">
      <c r="B38" s="41"/>
      <c r="C38" s="41"/>
      <c r="D38" s="41"/>
      <c r="E38" s="41"/>
      <c r="F38" s="41"/>
      <c r="G38" s="41"/>
      <c r="H38" s="41"/>
      <c r="I38" s="41"/>
      <c r="J38" s="41"/>
      <c r="L38" s="41"/>
      <c r="N38" s="41"/>
    </row>
    <row r="39" spans="2:14" ht="15">
      <c r="B39" s="41"/>
      <c r="C39" s="41"/>
      <c r="D39" s="41"/>
      <c r="E39" s="41"/>
      <c r="F39" s="41"/>
      <c r="G39" s="41"/>
      <c r="H39" s="41"/>
      <c r="I39" s="41"/>
      <c r="J39" s="41"/>
      <c r="L39" s="41"/>
      <c r="N39" s="41"/>
    </row>
    <row r="40" spans="2:14" ht="15">
      <c r="B40" s="41"/>
      <c r="C40" s="41"/>
      <c r="D40" s="41"/>
      <c r="E40" s="41"/>
      <c r="F40" s="41"/>
      <c r="G40" s="41"/>
      <c r="H40" s="41"/>
      <c r="I40" s="41"/>
      <c r="J40" s="41"/>
      <c r="L40" s="41"/>
      <c r="N40" s="41"/>
    </row>
    <row r="41" spans="2:14" ht="15">
      <c r="B41" s="41"/>
      <c r="C41" s="41"/>
      <c r="D41" s="41"/>
      <c r="E41" s="41"/>
      <c r="F41" s="41"/>
      <c r="G41" s="41"/>
      <c r="H41" s="41"/>
      <c r="I41" s="41"/>
      <c r="J41" s="41"/>
      <c r="L41" s="41"/>
      <c r="N41" s="41"/>
    </row>
    <row r="42" spans="2:14" ht="15">
      <c r="B42" s="41"/>
      <c r="C42" s="41"/>
      <c r="D42" s="41"/>
      <c r="E42" s="41"/>
      <c r="F42" s="41"/>
      <c r="G42" s="41"/>
      <c r="H42" s="41"/>
      <c r="I42" s="41"/>
      <c r="J42" s="41"/>
      <c r="L42" s="41"/>
      <c r="N42" s="41"/>
    </row>
    <row r="43" spans="2:14" ht="15">
      <c r="B43" s="41"/>
      <c r="C43" s="41"/>
      <c r="D43" s="41"/>
      <c r="E43" s="41"/>
      <c r="F43" s="41"/>
      <c r="G43" s="41"/>
      <c r="H43" s="41"/>
      <c r="I43" s="41"/>
      <c r="J43" s="41"/>
      <c r="L43" s="41"/>
      <c r="N43" s="41"/>
    </row>
    <row r="44" spans="2:14" ht="15">
      <c r="B44" s="41"/>
      <c r="C44" s="41"/>
      <c r="D44" s="41"/>
      <c r="E44" s="41"/>
      <c r="F44" s="41"/>
      <c r="G44" s="41"/>
      <c r="H44" s="41"/>
      <c r="I44" s="41"/>
      <c r="J44" s="41"/>
      <c r="L44" s="41"/>
      <c r="N44" s="41"/>
    </row>
    <row r="45" spans="2:14" ht="15">
      <c r="B45" s="41"/>
      <c r="C45" s="41"/>
      <c r="D45" s="41"/>
      <c r="E45" s="41"/>
      <c r="F45" s="41"/>
      <c r="G45" s="41"/>
      <c r="H45" s="41"/>
      <c r="I45" s="41"/>
      <c r="J45" s="41"/>
      <c r="L45" s="41"/>
      <c r="N45" s="41"/>
    </row>
    <row r="46" spans="2:14" ht="15">
      <c r="B46" s="41"/>
      <c r="C46" s="41"/>
      <c r="D46" s="41"/>
      <c r="E46" s="41"/>
      <c r="F46" s="41"/>
      <c r="G46" s="41"/>
      <c r="H46" s="41"/>
      <c r="I46" s="41"/>
      <c r="J46" s="41"/>
      <c r="L46" s="41"/>
      <c r="N46" s="41"/>
    </row>
    <row r="47" spans="2:14" ht="15">
      <c r="B47" s="41"/>
      <c r="C47" s="41"/>
      <c r="D47" s="41"/>
      <c r="E47" s="41"/>
      <c r="F47" s="41"/>
      <c r="G47" s="41"/>
      <c r="H47" s="41"/>
      <c r="I47" s="41"/>
      <c r="J47" s="41"/>
      <c r="L47" s="41"/>
      <c r="N47" s="41"/>
    </row>
    <row r="48" spans="2:14" ht="15">
      <c r="B48" s="41"/>
      <c r="C48" s="41"/>
      <c r="D48" s="41"/>
      <c r="E48" s="41"/>
      <c r="F48" s="41"/>
      <c r="G48" s="41"/>
      <c r="H48" s="41"/>
      <c r="I48" s="41"/>
      <c r="J48" s="41"/>
      <c r="L48" s="41"/>
      <c r="N48" s="41"/>
    </row>
    <row r="49" spans="2:14" ht="15">
      <c r="B49" s="41"/>
      <c r="C49" s="41"/>
      <c r="D49" s="41"/>
      <c r="E49" s="41"/>
      <c r="F49" s="41"/>
      <c r="G49" s="41"/>
      <c r="H49" s="41"/>
      <c r="I49" s="41"/>
      <c r="J49" s="41"/>
      <c r="L49" s="41"/>
      <c r="N49" s="41"/>
    </row>
  </sheetData>
  <sheetProtection/>
  <mergeCells count="15">
    <mergeCell ref="P9:P11"/>
    <mergeCell ref="Q8:Q11"/>
    <mergeCell ref="A1:N1"/>
    <mergeCell ref="A2:N2"/>
    <mergeCell ref="A3:N3"/>
    <mergeCell ref="A4:N4"/>
    <mergeCell ref="A5:N5"/>
    <mergeCell ref="A7:A8"/>
    <mergeCell ref="B7:B8"/>
    <mergeCell ref="C7:F7"/>
    <mergeCell ref="G7:G8"/>
    <mergeCell ref="H7:H8"/>
    <mergeCell ref="I7:K7"/>
    <mergeCell ref="A18:I18"/>
    <mergeCell ref="N7:N8"/>
  </mergeCells>
  <conditionalFormatting sqref="K17">
    <cfRule type="cellIs" priority="4" dxfId="17" operator="greaterThanOrEqual" stopIfTrue="1">
      <formula>0.33</formula>
    </cfRule>
  </conditionalFormatting>
  <conditionalFormatting sqref="K10:K16">
    <cfRule type="cellIs" priority="1" dxfId="17" operator="greaterThanOrEqual" stopIfTrue="1">
      <formula>0.33</formula>
    </cfRule>
    <cfRule type="cellIs" priority="2" dxfId="0" operator="greaterThanOrEqual" stopIfTrue="1">
      <formula>0.33</formula>
    </cfRule>
    <cfRule type="cellIs" priority="3" dxfId="0" operator="between" stopIfTrue="1">
      <formula>33</formula>
      <formula>100</formula>
    </cfRule>
  </conditionalFormatting>
  <printOptions/>
  <pageMargins left="0.3937007874015748" right="0.3937007874015748" top="0.5905511811023623" bottom="0.5905511811023623" header="0" footer="0"/>
  <pageSetup horizontalDpi="600" verticalDpi="600" orientation="landscape" paperSize="9" scale="98" r:id="rId2"/>
  <colBreaks count="1" manualBreakCount="1">
    <brk id="1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A1:B16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36.140625" style="3" customWidth="1"/>
    <col min="2" max="2" width="50.421875" style="2" customWidth="1"/>
    <col min="3" max="16384" width="9.140625" style="1" customWidth="1"/>
  </cols>
  <sheetData>
    <row r="1" spans="1:2" ht="21.75" customHeight="1">
      <c r="A1" s="156" t="s">
        <v>34</v>
      </c>
      <c r="B1" s="156"/>
    </row>
    <row r="2" spans="1:2" ht="34.5" customHeight="1">
      <c r="A2" s="156"/>
      <c r="B2" s="156"/>
    </row>
    <row r="3" spans="1:2" ht="15.75">
      <c r="A3" s="224" t="s">
        <v>0</v>
      </c>
      <c r="B3" s="224"/>
    </row>
    <row r="4" spans="1:2" ht="15.75">
      <c r="A4" s="4"/>
      <c r="B4" s="4"/>
    </row>
    <row r="5" spans="1:2" ht="86.25" customHeight="1">
      <c r="A5" s="5" t="s">
        <v>1</v>
      </c>
      <c r="B5" s="5"/>
    </row>
    <row r="6" spans="1:2" ht="133.5" customHeight="1">
      <c r="A6" s="5" t="s">
        <v>2</v>
      </c>
      <c r="B6" s="5" t="s">
        <v>127</v>
      </c>
    </row>
    <row r="7" spans="1:2" ht="91.5" customHeight="1">
      <c r="A7" s="5" t="s">
        <v>128</v>
      </c>
      <c r="B7" s="6" t="s">
        <v>21</v>
      </c>
    </row>
    <row r="8" spans="1:2" ht="29.25" customHeight="1">
      <c r="A8" s="225" t="s">
        <v>3</v>
      </c>
      <c r="B8" s="226"/>
    </row>
    <row r="9" spans="1:2" ht="15.75">
      <c r="A9" s="132"/>
      <c r="B9" s="132"/>
    </row>
    <row r="10" spans="1:2" ht="15.75">
      <c r="A10" s="227" t="s">
        <v>4</v>
      </c>
      <c r="B10" s="227"/>
    </row>
    <row r="11" spans="1:2" ht="15.75">
      <c r="A11" s="132"/>
      <c r="B11" s="132"/>
    </row>
    <row r="12" spans="1:2" ht="15.75">
      <c r="A12" s="133" t="s">
        <v>8</v>
      </c>
      <c r="B12" s="133" t="s">
        <v>5</v>
      </c>
    </row>
    <row r="13" spans="1:2" ht="15.75">
      <c r="A13" s="132"/>
      <c r="B13" s="132"/>
    </row>
    <row r="14" spans="1:2" ht="15.75">
      <c r="A14" s="8" t="s">
        <v>6</v>
      </c>
      <c r="B14" s="132"/>
    </row>
    <row r="15" spans="1:2" ht="15.75">
      <c r="A15" s="9"/>
      <c r="B15" s="132"/>
    </row>
    <row r="16" spans="1:2" ht="29.25" customHeight="1">
      <c r="A16" s="228" t="s">
        <v>7</v>
      </c>
      <c r="B16" s="228"/>
    </row>
  </sheetData>
  <sheetProtection/>
  <mergeCells count="6">
    <mergeCell ref="A1:B1"/>
    <mergeCell ref="A2:B2"/>
    <mergeCell ref="A3:B3"/>
    <mergeCell ref="A8:B8"/>
    <mergeCell ref="A10:B10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CC"/>
  </sheetPr>
  <dimension ref="A1:I24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5.421875" style="46" customWidth="1"/>
    <col min="2" max="2" width="41.421875" style="0" customWidth="1"/>
    <col min="3" max="3" width="36.8515625" style="0" customWidth="1"/>
    <col min="4" max="4" width="19.28125" style="0" customWidth="1"/>
    <col min="5" max="5" width="25.8515625" style="0" customWidth="1"/>
  </cols>
  <sheetData>
    <row r="1" spans="1:5" ht="19.5" customHeight="1">
      <c r="A1" s="218" t="s">
        <v>124</v>
      </c>
      <c r="B1" s="218"/>
      <c r="C1" s="218"/>
      <c r="D1" s="218"/>
      <c r="E1" s="218"/>
    </row>
    <row r="2" spans="1:5" ht="21.75" customHeight="1">
      <c r="A2" s="229" t="s">
        <v>125</v>
      </c>
      <c r="B2" s="229"/>
      <c r="C2" s="229"/>
      <c r="D2" s="229"/>
      <c r="E2" s="229"/>
    </row>
    <row r="3" spans="1:7" ht="64.5" customHeight="1">
      <c r="A3" s="230" t="s">
        <v>130</v>
      </c>
      <c r="B3" s="230"/>
      <c r="C3" s="230"/>
      <c r="D3" s="230"/>
      <c r="E3" s="230"/>
      <c r="F3" s="134"/>
      <c r="G3" s="134"/>
    </row>
    <row r="4" spans="1:7" ht="15" customHeight="1">
      <c r="A4" s="231" t="s">
        <v>53</v>
      </c>
      <c r="B4" s="231"/>
      <c r="C4" s="231"/>
      <c r="D4" s="231"/>
      <c r="E4" s="231"/>
      <c r="F4" s="134"/>
      <c r="G4" s="134"/>
    </row>
    <row r="5" spans="1:5" ht="11.25" customHeight="1">
      <c r="A5" s="42"/>
      <c r="B5" s="1"/>
      <c r="C5" s="1"/>
      <c r="D5" s="1"/>
      <c r="E5" s="1"/>
    </row>
    <row r="6" spans="1:9" ht="90" customHeight="1">
      <c r="A6" s="135" t="s">
        <v>9</v>
      </c>
      <c r="B6" s="136" t="s">
        <v>23</v>
      </c>
      <c r="C6" s="35" t="s">
        <v>126</v>
      </c>
      <c r="D6" s="136" t="s">
        <v>24</v>
      </c>
      <c r="E6" s="137" t="s">
        <v>57</v>
      </c>
      <c r="I6" s="22"/>
    </row>
    <row r="7" spans="1:5" ht="15">
      <c r="A7" s="43">
        <v>1</v>
      </c>
      <c r="B7" s="14">
        <v>2</v>
      </c>
      <c r="C7" s="14">
        <v>3</v>
      </c>
      <c r="D7" s="14">
        <v>4</v>
      </c>
      <c r="E7" s="14" t="s">
        <v>54</v>
      </c>
    </row>
    <row r="8" spans="1:5" ht="15">
      <c r="A8" s="44">
        <v>1</v>
      </c>
      <c r="B8" s="37"/>
      <c r="C8" s="15"/>
      <c r="D8" s="15"/>
      <c r="E8" s="15">
        <f>C8*D8</f>
        <v>0</v>
      </c>
    </row>
    <row r="9" spans="1:5" ht="15">
      <c r="A9" s="44">
        <v>2</v>
      </c>
      <c r="B9" s="37"/>
      <c r="C9" s="15"/>
      <c r="D9" s="15"/>
      <c r="E9" s="15">
        <f aca="true" t="shared" si="0" ref="E9:E14">C9*D9</f>
        <v>0</v>
      </c>
    </row>
    <row r="10" spans="1:5" ht="15">
      <c r="A10" s="44">
        <v>3</v>
      </c>
      <c r="B10" s="37"/>
      <c r="C10" s="15"/>
      <c r="D10" s="15"/>
      <c r="E10" s="15">
        <f t="shared" si="0"/>
        <v>0</v>
      </c>
    </row>
    <row r="11" spans="1:5" ht="15">
      <c r="A11" s="44">
        <v>4</v>
      </c>
      <c r="B11" s="37"/>
      <c r="C11" s="15"/>
      <c r="D11" s="15"/>
      <c r="E11" s="15">
        <f t="shared" si="0"/>
        <v>0</v>
      </c>
    </row>
    <row r="12" spans="1:5" ht="15">
      <c r="A12" s="44">
        <v>5</v>
      </c>
      <c r="B12" s="37"/>
      <c r="C12" s="15"/>
      <c r="D12" s="15"/>
      <c r="E12" s="15">
        <f t="shared" si="0"/>
        <v>0</v>
      </c>
    </row>
    <row r="13" spans="1:5" ht="15">
      <c r="A13" s="44">
        <v>6</v>
      </c>
      <c r="B13" s="37"/>
      <c r="C13" s="15"/>
      <c r="D13" s="15"/>
      <c r="E13" s="15">
        <f t="shared" si="0"/>
        <v>0</v>
      </c>
    </row>
    <row r="14" spans="1:5" ht="15">
      <c r="A14" s="44">
        <v>7</v>
      </c>
      <c r="B14" s="37"/>
      <c r="C14" s="15"/>
      <c r="D14" s="15"/>
      <c r="E14" s="15">
        <f t="shared" si="0"/>
        <v>0</v>
      </c>
    </row>
    <row r="15" spans="1:5" ht="6" customHeight="1">
      <c r="A15" s="47"/>
      <c r="B15" s="39"/>
      <c r="C15" s="39"/>
      <c r="D15" s="39"/>
      <c r="E15" s="26"/>
    </row>
    <row r="16" spans="1:5" ht="33" customHeight="1">
      <c r="A16" s="214" t="s">
        <v>32</v>
      </c>
      <c r="B16" s="215"/>
      <c r="C16" s="215"/>
      <c r="D16" s="215"/>
      <c r="E16" s="16">
        <f>SUM(E8:E15)</f>
        <v>0</v>
      </c>
    </row>
    <row r="17" spans="1:5" ht="15">
      <c r="A17" s="42"/>
      <c r="B17" s="41"/>
      <c r="C17" s="10"/>
      <c r="D17" s="10"/>
      <c r="E17" s="10"/>
    </row>
    <row r="18" spans="2:5" ht="15">
      <c r="B18" s="41"/>
      <c r="C18" s="41"/>
      <c r="D18" s="41"/>
      <c r="E18" s="41"/>
    </row>
    <row r="19" spans="2:5" ht="15">
      <c r="B19" s="41"/>
      <c r="C19" s="41"/>
      <c r="D19" s="41"/>
      <c r="E19" s="41"/>
    </row>
    <row r="20" spans="2:5" ht="15">
      <c r="B20" s="41"/>
      <c r="C20" s="41"/>
      <c r="D20" s="41"/>
      <c r="E20" s="41"/>
    </row>
    <row r="21" spans="2:5" ht="15">
      <c r="B21" s="41"/>
      <c r="C21" s="41"/>
      <c r="D21" s="41"/>
      <c r="E21" s="41"/>
    </row>
    <row r="22" spans="2:5" ht="15">
      <c r="B22" s="41"/>
      <c r="C22" s="41"/>
      <c r="D22" s="41"/>
      <c r="E22" s="41"/>
    </row>
    <row r="23" spans="2:5" ht="15">
      <c r="B23" s="41"/>
      <c r="C23" s="41"/>
      <c r="D23" s="41"/>
      <c r="E23" s="41"/>
    </row>
    <row r="24" spans="2:5" ht="15">
      <c r="B24" s="41"/>
      <c r="C24" s="41"/>
      <c r="D24" s="41"/>
      <c r="E24" s="41"/>
    </row>
  </sheetData>
  <sheetProtection/>
  <mergeCells count="5">
    <mergeCell ref="A1:E1"/>
    <mergeCell ref="A2:E2"/>
    <mergeCell ref="A3:E3"/>
    <mergeCell ref="A4:E4"/>
    <mergeCell ref="A16:D16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iluhina</dc:creator>
  <cp:keywords/>
  <dc:description/>
  <cp:lastModifiedBy>User</cp:lastModifiedBy>
  <cp:lastPrinted>2018-10-08T07:20:15Z</cp:lastPrinted>
  <dcterms:created xsi:type="dcterms:W3CDTF">2011-08-15T06:57:36Z</dcterms:created>
  <dcterms:modified xsi:type="dcterms:W3CDTF">2020-10-20T14:24:56Z</dcterms:modified>
  <cp:category/>
  <cp:version/>
  <cp:contentType/>
  <cp:contentStatus/>
</cp:coreProperties>
</file>